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NZALO\Trabajos IRV\SALTA Saeta\DESARROLLO\07-INFORMES\03-Final\ENTREGA 2\"/>
    </mc:Choice>
  </mc:AlternateContent>
  <xr:revisionPtr revIDLastSave="0" documentId="13_ncr:1_{E040E391-5E7E-4CA3-8874-1F853F6FD6BA}" xr6:coauthVersionLast="47" xr6:coauthVersionMax="47" xr10:uidLastSave="{00000000-0000-0000-0000-000000000000}"/>
  <bookViews>
    <workbookView xWindow="-120" yWindow="-120" windowWidth="20730" windowHeight="11160" activeTab="2" xr2:uid="{BB61D9DD-447F-45D9-8FB3-D5616E725ADE}"/>
  </bookViews>
  <sheets>
    <sheet name="RESUMEN-SISTEMA" sheetId="7" r:id="rId1"/>
    <sheet name="RESUMEN-CORREDOR" sheetId="3" r:id="rId2"/>
    <sheet name="RESUMEN-LINEA" sheetId="6" r:id="rId3"/>
  </sheets>
  <definedNames>
    <definedName name="_xlnm._FilterDatabase" localSheetId="2" hidden="1">'RESUMEN-LINEA'!$A$2:$BE$80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7" l="1"/>
  <c r="H15" i="7"/>
  <c r="F15" i="7"/>
  <c r="AY4" i="6" l="1"/>
  <c r="AY5" i="6"/>
  <c r="AY6" i="6"/>
  <c r="AY7" i="6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22" i="6"/>
  <c r="AY23" i="6"/>
  <c r="AY24" i="6"/>
  <c r="AY25" i="6"/>
  <c r="AY26" i="6"/>
  <c r="AY27" i="6"/>
  <c r="AY28" i="6"/>
  <c r="AY29" i="6"/>
  <c r="AY30" i="6"/>
  <c r="AY31" i="6"/>
  <c r="AY32" i="6"/>
  <c r="AY33" i="6"/>
  <c r="AY34" i="6"/>
  <c r="AY35" i="6"/>
  <c r="AY36" i="6"/>
  <c r="AY37" i="6"/>
  <c r="AY38" i="6"/>
  <c r="AY39" i="6"/>
  <c r="AY40" i="6"/>
  <c r="AY41" i="6"/>
  <c r="AY42" i="6"/>
  <c r="AY43" i="6"/>
  <c r="AY44" i="6"/>
  <c r="AY45" i="6"/>
  <c r="AY46" i="6"/>
  <c r="AY47" i="6"/>
  <c r="AY48" i="6"/>
  <c r="AY49" i="6"/>
  <c r="AY50" i="6"/>
  <c r="AY51" i="6"/>
  <c r="AY52" i="6"/>
  <c r="AY53" i="6"/>
  <c r="AY54" i="6"/>
  <c r="AY55" i="6"/>
  <c r="AY56" i="6"/>
  <c r="AY57" i="6"/>
  <c r="AY58" i="6"/>
  <c r="AY59" i="6"/>
  <c r="AY60" i="6"/>
  <c r="AY61" i="6"/>
  <c r="AY62" i="6"/>
  <c r="AY63" i="6"/>
  <c r="AY64" i="6"/>
  <c r="AY65" i="6"/>
  <c r="AY66" i="6"/>
  <c r="AY67" i="6"/>
  <c r="AY68" i="6"/>
  <c r="AY69" i="6"/>
  <c r="AY70" i="6"/>
  <c r="AY71" i="6"/>
  <c r="AY72" i="6"/>
  <c r="AY73" i="6"/>
  <c r="AY74" i="6"/>
  <c r="AY75" i="6"/>
  <c r="AY76" i="6"/>
  <c r="AY77" i="6"/>
  <c r="AY78" i="6"/>
  <c r="AY3" i="6"/>
  <c r="AQ4" i="6"/>
  <c r="AQ5" i="6"/>
  <c r="AQ6" i="6"/>
  <c r="AQ7" i="6"/>
  <c r="AQ8" i="6"/>
  <c r="AQ9" i="6"/>
  <c r="AQ10" i="6"/>
  <c r="AQ11" i="6"/>
  <c r="AQ12" i="6"/>
  <c r="AQ13" i="6"/>
  <c r="AQ14" i="6"/>
  <c r="AQ15" i="6"/>
  <c r="AQ16" i="6"/>
  <c r="AQ17" i="6"/>
  <c r="AQ18" i="6"/>
  <c r="AQ19" i="6"/>
  <c r="AQ20" i="6"/>
  <c r="AQ21" i="6"/>
  <c r="AQ22" i="6"/>
  <c r="AQ23" i="6"/>
  <c r="AQ24" i="6"/>
  <c r="AQ25" i="6"/>
  <c r="AQ26" i="6"/>
  <c r="AQ27" i="6"/>
  <c r="AQ28" i="6"/>
  <c r="AQ29" i="6"/>
  <c r="AQ30" i="6"/>
  <c r="AQ31" i="6"/>
  <c r="AQ32" i="6"/>
  <c r="AQ33" i="6"/>
  <c r="AQ34" i="6"/>
  <c r="AQ35" i="6"/>
  <c r="AQ36" i="6"/>
  <c r="AQ37" i="6"/>
  <c r="AQ38" i="6"/>
  <c r="AQ39" i="6"/>
  <c r="AQ40" i="6"/>
  <c r="AQ41" i="6"/>
  <c r="AQ42" i="6"/>
  <c r="AQ43" i="6"/>
  <c r="AQ44" i="6"/>
  <c r="AQ45" i="6"/>
  <c r="AQ46" i="6"/>
  <c r="AQ47" i="6"/>
  <c r="AQ48" i="6"/>
  <c r="AQ49" i="6"/>
  <c r="AQ50" i="6"/>
  <c r="AQ51" i="6"/>
  <c r="AQ52" i="6"/>
  <c r="AQ53" i="6"/>
  <c r="AQ54" i="6"/>
  <c r="AQ55" i="6"/>
  <c r="AQ56" i="6"/>
  <c r="AQ57" i="6"/>
  <c r="AQ58" i="6"/>
  <c r="AQ59" i="6"/>
  <c r="AQ60" i="6"/>
  <c r="AQ61" i="6"/>
  <c r="AQ62" i="6"/>
  <c r="AQ63" i="6"/>
  <c r="AQ64" i="6"/>
  <c r="AQ65" i="6"/>
  <c r="AQ66" i="6"/>
  <c r="AQ67" i="6"/>
  <c r="AQ68" i="6"/>
  <c r="AQ69" i="6"/>
  <c r="AQ70" i="6"/>
  <c r="AQ71" i="6"/>
  <c r="AQ72" i="6"/>
  <c r="AQ73" i="6"/>
  <c r="AQ74" i="6"/>
  <c r="AQ75" i="6"/>
  <c r="AQ76" i="6"/>
  <c r="AQ77" i="6"/>
  <c r="AQ78" i="6"/>
  <c r="AQ3" i="6"/>
  <c r="AI7" i="6"/>
  <c r="AI15" i="6"/>
  <c r="AI20" i="6"/>
  <c r="AI24" i="6"/>
  <c r="AI25" i="6"/>
  <c r="AI27" i="6"/>
  <c r="AI29" i="6"/>
  <c r="AI32" i="6"/>
  <c r="AI33" i="6"/>
  <c r="AI34" i="6"/>
  <c r="AI35" i="6"/>
  <c r="AI42" i="6"/>
  <c r="AI43" i="6"/>
  <c r="AI48" i="6"/>
  <c r="AI50" i="6"/>
  <c r="AI53" i="6"/>
  <c r="AI54" i="6"/>
  <c r="AI61" i="6"/>
  <c r="AI62" i="6"/>
  <c r="AI65" i="6"/>
  <c r="AI66" i="6"/>
  <c r="AI67" i="6"/>
  <c r="AI68" i="6"/>
  <c r="AI69" i="6"/>
  <c r="AI70" i="6"/>
  <c r="AI71" i="6"/>
  <c r="AI72" i="6"/>
  <c r="AI78" i="6"/>
  <c r="AI4" i="6"/>
  <c r="AI9" i="6"/>
  <c r="AI22" i="6"/>
  <c r="AI30" i="6"/>
  <c r="AI31" i="6"/>
  <c r="AI47" i="6"/>
  <c r="AI49" i="6"/>
  <c r="AI51" i="6"/>
  <c r="AI59" i="6"/>
  <c r="AI77" i="6"/>
  <c r="AI60" i="6" l="1"/>
  <c r="AI75" i="6"/>
  <c r="AI41" i="6"/>
  <c r="AI23" i="6"/>
  <c r="AI14" i="6"/>
  <c r="AI6" i="6"/>
  <c r="AI74" i="6"/>
  <c r="AI58" i="6"/>
  <c r="AI40" i="6"/>
  <c r="AI21" i="6"/>
  <c r="AI13" i="6"/>
  <c r="AI5" i="6"/>
  <c r="AI76" i="6"/>
  <c r="AI52" i="6"/>
  <c r="AI73" i="6"/>
  <c r="AI57" i="6"/>
  <c r="AI39" i="6"/>
  <c r="AI12" i="6"/>
  <c r="AI64" i="6"/>
  <c r="AI56" i="6"/>
  <c r="AI46" i="6"/>
  <c r="AI38" i="6"/>
  <c r="AI28" i="6"/>
  <c r="AI19" i="6"/>
  <c r="AI11" i="6"/>
  <c r="AI63" i="6"/>
  <c r="AI55" i="6"/>
  <c r="AI45" i="6"/>
  <c r="AI37" i="6"/>
  <c r="AI18" i="6"/>
  <c r="AI10" i="6"/>
  <c r="AI44" i="6"/>
  <c r="AI36" i="6"/>
  <c r="AI26" i="6"/>
  <c r="AI17" i="6"/>
  <c r="AI16" i="6"/>
  <c r="AI8" i="6"/>
  <c r="F80" i="6"/>
  <c r="Z80" i="6"/>
  <c r="E6" i="7" s="1"/>
  <c r="P80" i="6"/>
  <c r="D6" i="7" s="1"/>
  <c r="AI3" i="6"/>
  <c r="H6" i="7" l="1"/>
  <c r="G6" i="7"/>
  <c r="F6" i="7"/>
  <c r="AP77" i="6"/>
  <c r="AR77" i="6"/>
  <c r="AS77" i="6"/>
  <c r="AT77" i="6"/>
  <c r="AU77" i="6"/>
  <c r="AV77" i="6"/>
  <c r="AW77" i="6"/>
  <c r="AX77" i="6"/>
  <c r="AZ77" i="6"/>
  <c r="BA77" i="6"/>
  <c r="BB77" i="6"/>
  <c r="BC77" i="6"/>
  <c r="BD77" i="6"/>
  <c r="BE77" i="6"/>
  <c r="AH77" i="6"/>
  <c r="AJ77" i="6"/>
  <c r="AK77" i="6"/>
  <c r="AL77" i="6"/>
  <c r="AM77" i="6"/>
  <c r="AN77" i="6"/>
  <c r="AO77" i="6"/>
  <c r="H20" i="7"/>
  <c r="G20" i="7"/>
  <c r="F20" i="7"/>
  <c r="H19" i="7"/>
  <c r="G19" i="7"/>
  <c r="F19" i="7"/>
  <c r="H18" i="7"/>
  <c r="G18" i="7"/>
  <c r="F18" i="7"/>
  <c r="H17" i="7"/>
  <c r="G17" i="7"/>
  <c r="F17" i="7"/>
  <c r="H16" i="7"/>
  <c r="G16" i="7"/>
  <c r="F16" i="7"/>
  <c r="H14" i="7"/>
  <c r="G14" i="7"/>
  <c r="F14" i="7"/>
  <c r="H13" i="7"/>
  <c r="G13" i="7"/>
  <c r="F13" i="7"/>
  <c r="H12" i="7"/>
  <c r="G12" i="7"/>
  <c r="F12" i="7"/>
  <c r="H11" i="7"/>
  <c r="G11" i="7"/>
  <c r="F11" i="7"/>
  <c r="H10" i="7"/>
  <c r="G10" i="7"/>
  <c r="F10" i="7"/>
  <c r="H9" i="7"/>
  <c r="G9" i="7"/>
  <c r="F9" i="7"/>
  <c r="H8" i="7"/>
  <c r="G8" i="7"/>
  <c r="F8" i="7"/>
  <c r="H7" i="7"/>
  <c r="G7" i="7"/>
  <c r="F7" i="7"/>
  <c r="H5" i="7"/>
  <c r="G5" i="7"/>
  <c r="F5" i="7"/>
  <c r="H4" i="7"/>
  <c r="G4" i="7"/>
  <c r="F4" i="7"/>
  <c r="H3" i="7"/>
  <c r="G3" i="7"/>
  <c r="F3" i="7"/>
  <c r="AG80" i="6"/>
  <c r="AF80" i="6"/>
  <c r="AE80" i="6"/>
  <c r="AD80" i="6"/>
  <c r="AC80" i="6"/>
  <c r="AB80" i="6"/>
  <c r="AA80" i="6"/>
  <c r="Y80" i="6"/>
  <c r="W80" i="6"/>
  <c r="V80" i="6"/>
  <c r="U80" i="6"/>
  <c r="T80" i="6"/>
  <c r="S80" i="6"/>
  <c r="R80" i="6"/>
  <c r="Q80" i="6"/>
  <c r="O80" i="6"/>
  <c r="M80" i="6"/>
  <c r="L80" i="6"/>
  <c r="K80" i="6"/>
  <c r="J80" i="6"/>
  <c r="I80" i="6"/>
  <c r="H80" i="6"/>
  <c r="G80" i="6"/>
  <c r="E80" i="6"/>
  <c r="AG79" i="6"/>
  <c r="AE79" i="6"/>
  <c r="AD79" i="6"/>
  <c r="AB79" i="6"/>
  <c r="AA79" i="6"/>
  <c r="Y79" i="6"/>
  <c r="W79" i="6"/>
  <c r="U79" i="6"/>
  <c r="T79" i="6"/>
  <c r="R79" i="6"/>
  <c r="Q79" i="6"/>
  <c r="O79" i="6"/>
  <c r="M79" i="6"/>
  <c r="K79" i="6"/>
  <c r="J79" i="6"/>
  <c r="H79" i="6"/>
  <c r="G79" i="6"/>
  <c r="E79" i="6"/>
  <c r="BE78" i="6"/>
  <c r="BD78" i="6"/>
  <c r="BC78" i="6"/>
  <c r="BB78" i="6"/>
  <c r="BA78" i="6"/>
  <c r="AZ78" i="6"/>
  <c r="AX78" i="6"/>
  <c r="AW78" i="6"/>
  <c r="AV78" i="6"/>
  <c r="AU78" i="6"/>
  <c r="AT78" i="6"/>
  <c r="AS78" i="6"/>
  <c r="AR78" i="6"/>
  <c r="AP78" i="6"/>
  <c r="AO78" i="6"/>
  <c r="AN78" i="6"/>
  <c r="AM78" i="6"/>
  <c r="AL78" i="6"/>
  <c r="AK78" i="6"/>
  <c r="AJ78" i="6"/>
  <c r="AH78" i="6"/>
  <c r="BE76" i="6"/>
  <c r="BD76" i="6"/>
  <c r="BC76" i="6"/>
  <c r="BB76" i="6"/>
  <c r="BA76" i="6"/>
  <c r="AZ76" i="6"/>
  <c r="AX76" i="6"/>
  <c r="AW76" i="6"/>
  <c r="AV76" i="6"/>
  <c r="AU76" i="6"/>
  <c r="AT76" i="6"/>
  <c r="AS76" i="6"/>
  <c r="AR76" i="6"/>
  <c r="AP76" i="6"/>
  <c r="AO76" i="6"/>
  <c r="AN76" i="6"/>
  <c r="AM76" i="6"/>
  <c r="AL76" i="6"/>
  <c r="AK76" i="6"/>
  <c r="AJ76" i="6"/>
  <c r="AH76" i="6"/>
  <c r="BE75" i="6"/>
  <c r="BD75" i="6"/>
  <c r="BC75" i="6"/>
  <c r="BB75" i="6"/>
  <c r="BA75" i="6"/>
  <c r="AZ75" i="6"/>
  <c r="AX75" i="6"/>
  <c r="AW75" i="6"/>
  <c r="AV75" i="6"/>
  <c r="AU75" i="6"/>
  <c r="AT75" i="6"/>
  <c r="AS75" i="6"/>
  <c r="AR75" i="6"/>
  <c r="AP75" i="6"/>
  <c r="AO75" i="6"/>
  <c r="AN75" i="6"/>
  <c r="AM75" i="6"/>
  <c r="AL75" i="6"/>
  <c r="AK75" i="6"/>
  <c r="AJ75" i="6"/>
  <c r="AH75" i="6"/>
  <c r="BE74" i="6"/>
  <c r="BD74" i="6"/>
  <c r="BC74" i="6"/>
  <c r="BB74" i="6"/>
  <c r="BA74" i="6"/>
  <c r="AZ74" i="6"/>
  <c r="AX74" i="6"/>
  <c r="AW74" i="6"/>
  <c r="AV74" i="6"/>
  <c r="AU74" i="6"/>
  <c r="AT74" i="6"/>
  <c r="AS74" i="6"/>
  <c r="AR74" i="6"/>
  <c r="AP74" i="6"/>
  <c r="AO74" i="6"/>
  <c r="AN74" i="6"/>
  <c r="AM74" i="6"/>
  <c r="AL74" i="6"/>
  <c r="AK74" i="6"/>
  <c r="AJ74" i="6"/>
  <c r="AH74" i="6"/>
  <c r="BE73" i="6"/>
  <c r="BD73" i="6"/>
  <c r="BC73" i="6"/>
  <c r="BB73" i="6"/>
  <c r="BA73" i="6"/>
  <c r="AZ73" i="6"/>
  <c r="AX73" i="6"/>
  <c r="AW73" i="6"/>
  <c r="AV73" i="6"/>
  <c r="AU73" i="6"/>
  <c r="AT73" i="6"/>
  <c r="AS73" i="6"/>
  <c r="AR73" i="6"/>
  <c r="AP73" i="6"/>
  <c r="AO73" i="6"/>
  <c r="AN73" i="6"/>
  <c r="AM73" i="6"/>
  <c r="AL73" i="6"/>
  <c r="AK73" i="6"/>
  <c r="AJ73" i="6"/>
  <c r="AH73" i="6"/>
  <c r="BE72" i="6"/>
  <c r="BD72" i="6"/>
  <c r="BC72" i="6"/>
  <c r="BB72" i="6"/>
  <c r="BA72" i="6"/>
  <c r="AZ72" i="6"/>
  <c r="AX72" i="6"/>
  <c r="AW72" i="6"/>
  <c r="AV72" i="6"/>
  <c r="AU72" i="6"/>
  <c r="AT72" i="6"/>
  <c r="AS72" i="6"/>
  <c r="AR72" i="6"/>
  <c r="AP72" i="6"/>
  <c r="AO72" i="6"/>
  <c r="AN72" i="6"/>
  <c r="AM72" i="6"/>
  <c r="AL72" i="6"/>
  <c r="AK72" i="6"/>
  <c r="AJ72" i="6"/>
  <c r="AH72" i="6"/>
  <c r="BE71" i="6"/>
  <c r="BD71" i="6"/>
  <c r="BC71" i="6"/>
  <c r="BB71" i="6"/>
  <c r="BA71" i="6"/>
  <c r="AZ71" i="6"/>
  <c r="AX71" i="6"/>
  <c r="AW71" i="6"/>
  <c r="AV71" i="6"/>
  <c r="AU71" i="6"/>
  <c r="AT71" i="6"/>
  <c r="AS71" i="6"/>
  <c r="AR71" i="6"/>
  <c r="AP71" i="6"/>
  <c r="AO71" i="6"/>
  <c r="AN71" i="6"/>
  <c r="AM71" i="6"/>
  <c r="AL71" i="6"/>
  <c r="AK71" i="6"/>
  <c r="AJ71" i="6"/>
  <c r="AH71" i="6"/>
  <c r="BE70" i="6"/>
  <c r="BD70" i="6"/>
  <c r="BC70" i="6"/>
  <c r="BB70" i="6"/>
  <c r="BA70" i="6"/>
  <c r="AZ70" i="6"/>
  <c r="AX70" i="6"/>
  <c r="AW70" i="6"/>
  <c r="AV70" i="6"/>
  <c r="AU70" i="6"/>
  <c r="AT70" i="6"/>
  <c r="AS70" i="6"/>
  <c r="AR70" i="6"/>
  <c r="AP70" i="6"/>
  <c r="AO70" i="6"/>
  <c r="AN70" i="6"/>
  <c r="AM70" i="6"/>
  <c r="AL70" i="6"/>
  <c r="AK70" i="6"/>
  <c r="AJ70" i="6"/>
  <c r="AH70" i="6"/>
  <c r="BE69" i="6"/>
  <c r="BD69" i="6"/>
  <c r="BC69" i="6"/>
  <c r="BB69" i="6"/>
  <c r="BA69" i="6"/>
  <c r="AZ69" i="6"/>
  <c r="AX69" i="6"/>
  <c r="AW69" i="6"/>
  <c r="AV69" i="6"/>
  <c r="AU69" i="6"/>
  <c r="AT69" i="6"/>
  <c r="AS69" i="6"/>
  <c r="AR69" i="6"/>
  <c r="AP69" i="6"/>
  <c r="AO69" i="6"/>
  <c r="AN69" i="6"/>
  <c r="AM69" i="6"/>
  <c r="AL69" i="6"/>
  <c r="AK69" i="6"/>
  <c r="AJ69" i="6"/>
  <c r="AH69" i="6"/>
  <c r="BE68" i="6"/>
  <c r="BD68" i="6"/>
  <c r="BC68" i="6"/>
  <c r="BB68" i="6"/>
  <c r="BA68" i="6"/>
  <c r="AZ68" i="6"/>
  <c r="AX68" i="6"/>
  <c r="AW68" i="6"/>
  <c r="AV68" i="6"/>
  <c r="AU68" i="6"/>
  <c r="AT68" i="6"/>
  <c r="AS68" i="6"/>
  <c r="AR68" i="6"/>
  <c r="AP68" i="6"/>
  <c r="AO68" i="6"/>
  <c r="AN68" i="6"/>
  <c r="AM68" i="6"/>
  <c r="AL68" i="6"/>
  <c r="AK68" i="6"/>
  <c r="AJ68" i="6"/>
  <c r="AH68" i="6"/>
  <c r="BE67" i="6"/>
  <c r="BD67" i="6"/>
  <c r="BC67" i="6"/>
  <c r="BB67" i="6"/>
  <c r="BA67" i="6"/>
  <c r="AZ67" i="6"/>
  <c r="AX67" i="6"/>
  <c r="AW67" i="6"/>
  <c r="AV67" i="6"/>
  <c r="AU67" i="6"/>
  <c r="AT67" i="6"/>
  <c r="AS67" i="6"/>
  <c r="AR67" i="6"/>
  <c r="AP67" i="6"/>
  <c r="AO67" i="6"/>
  <c r="AN67" i="6"/>
  <c r="AM67" i="6"/>
  <c r="AL67" i="6"/>
  <c r="AK67" i="6"/>
  <c r="AJ67" i="6"/>
  <c r="AH67" i="6"/>
  <c r="BE66" i="6"/>
  <c r="BD66" i="6"/>
  <c r="BC66" i="6"/>
  <c r="BB66" i="6"/>
  <c r="BA66" i="6"/>
  <c r="AZ66" i="6"/>
  <c r="AX66" i="6"/>
  <c r="AW66" i="6"/>
  <c r="AV66" i="6"/>
  <c r="AU66" i="6"/>
  <c r="AT66" i="6"/>
  <c r="AS66" i="6"/>
  <c r="AR66" i="6"/>
  <c r="AP66" i="6"/>
  <c r="AO66" i="6"/>
  <c r="AN66" i="6"/>
  <c r="AM66" i="6"/>
  <c r="AL66" i="6"/>
  <c r="AK66" i="6"/>
  <c r="AJ66" i="6"/>
  <c r="AH66" i="6"/>
  <c r="BE65" i="6"/>
  <c r="BD65" i="6"/>
  <c r="BC65" i="6"/>
  <c r="BB65" i="6"/>
  <c r="BA65" i="6"/>
  <c r="AZ65" i="6"/>
  <c r="AX65" i="6"/>
  <c r="AW65" i="6"/>
  <c r="AV65" i="6"/>
  <c r="AU65" i="6"/>
  <c r="AT65" i="6"/>
  <c r="AS65" i="6"/>
  <c r="AR65" i="6"/>
  <c r="AP65" i="6"/>
  <c r="AO65" i="6"/>
  <c r="AN65" i="6"/>
  <c r="AM65" i="6"/>
  <c r="AL65" i="6"/>
  <c r="AK65" i="6"/>
  <c r="AJ65" i="6"/>
  <c r="AH65" i="6"/>
  <c r="BE64" i="6"/>
  <c r="BD64" i="6"/>
  <c r="BC64" i="6"/>
  <c r="BB64" i="6"/>
  <c r="BA64" i="6"/>
  <c r="AZ64" i="6"/>
  <c r="AX64" i="6"/>
  <c r="AW64" i="6"/>
  <c r="AV64" i="6"/>
  <c r="AU64" i="6"/>
  <c r="AT64" i="6"/>
  <c r="AS64" i="6"/>
  <c r="AR64" i="6"/>
  <c r="AP64" i="6"/>
  <c r="AO64" i="6"/>
  <c r="AN64" i="6"/>
  <c r="AM64" i="6"/>
  <c r="AL64" i="6"/>
  <c r="AK64" i="6"/>
  <c r="AJ64" i="6"/>
  <c r="AH64" i="6"/>
  <c r="BE63" i="6"/>
  <c r="BD63" i="6"/>
  <c r="BC63" i="6"/>
  <c r="BB63" i="6"/>
  <c r="BA63" i="6"/>
  <c r="AZ63" i="6"/>
  <c r="AX63" i="6"/>
  <c r="AW63" i="6"/>
  <c r="AV63" i="6"/>
  <c r="AU63" i="6"/>
  <c r="AT63" i="6"/>
  <c r="AS63" i="6"/>
  <c r="AR63" i="6"/>
  <c r="AP63" i="6"/>
  <c r="AO63" i="6"/>
  <c r="AN63" i="6"/>
  <c r="AM63" i="6"/>
  <c r="AL63" i="6"/>
  <c r="AK63" i="6"/>
  <c r="AJ63" i="6"/>
  <c r="AH63" i="6"/>
  <c r="BE62" i="6"/>
  <c r="BD62" i="6"/>
  <c r="BC62" i="6"/>
  <c r="BB62" i="6"/>
  <c r="BA62" i="6"/>
  <c r="AZ62" i="6"/>
  <c r="AX62" i="6"/>
  <c r="AW62" i="6"/>
  <c r="AV62" i="6"/>
  <c r="AU62" i="6"/>
  <c r="AT62" i="6"/>
  <c r="AS62" i="6"/>
  <c r="AR62" i="6"/>
  <c r="AP62" i="6"/>
  <c r="AO62" i="6"/>
  <c r="AN62" i="6"/>
  <c r="AM62" i="6"/>
  <c r="AL62" i="6"/>
  <c r="AK62" i="6"/>
  <c r="AJ62" i="6"/>
  <c r="AH62" i="6"/>
  <c r="BE61" i="6"/>
  <c r="BD61" i="6"/>
  <c r="BC61" i="6"/>
  <c r="BB61" i="6"/>
  <c r="BA61" i="6"/>
  <c r="AZ61" i="6"/>
  <c r="AX61" i="6"/>
  <c r="AW61" i="6"/>
  <c r="AV61" i="6"/>
  <c r="AU61" i="6"/>
  <c r="AT61" i="6"/>
  <c r="AS61" i="6"/>
  <c r="AR61" i="6"/>
  <c r="AP61" i="6"/>
  <c r="AO61" i="6"/>
  <c r="AN61" i="6"/>
  <c r="AM61" i="6"/>
  <c r="AL61" i="6"/>
  <c r="AK61" i="6"/>
  <c r="AJ61" i="6"/>
  <c r="AH61" i="6"/>
  <c r="BE60" i="6"/>
  <c r="BD60" i="6"/>
  <c r="BC60" i="6"/>
  <c r="BB60" i="6"/>
  <c r="BA60" i="6"/>
  <c r="AZ60" i="6"/>
  <c r="AX60" i="6"/>
  <c r="AW60" i="6"/>
  <c r="AV60" i="6"/>
  <c r="AU60" i="6"/>
  <c r="AT60" i="6"/>
  <c r="AS60" i="6"/>
  <c r="AR60" i="6"/>
  <c r="AP60" i="6"/>
  <c r="AO60" i="6"/>
  <c r="AN60" i="6"/>
  <c r="AM60" i="6"/>
  <c r="AL60" i="6"/>
  <c r="AK60" i="6"/>
  <c r="AJ60" i="6"/>
  <c r="AH60" i="6"/>
  <c r="BE59" i="6"/>
  <c r="BD59" i="6"/>
  <c r="BC59" i="6"/>
  <c r="BB59" i="6"/>
  <c r="BA59" i="6"/>
  <c r="AZ59" i="6"/>
  <c r="AX59" i="6"/>
  <c r="AW59" i="6"/>
  <c r="AV59" i="6"/>
  <c r="AU59" i="6"/>
  <c r="AT59" i="6"/>
  <c r="AS59" i="6"/>
  <c r="AR59" i="6"/>
  <c r="AP59" i="6"/>
  <c r="AO59" i="6"/>
  <c r="AN59" i="6"/>
  <c r="AM59" i="6"/>
  <c r="AL59" i="6"/>
  <c r="AK59" i="6"/>
  <c r="AJ59" i="6"/>
  <c r="AH59" i="6"/>
  <c r="BE58" i="6"/>
  <c r="BD58" i="6"/>
  <c r="BC58" i="6"/>
  <c r="BB58" i="6"/>
  <c r="BA58" i="6"/>
  <c r="AZ58" i="6"/>
  <c r="AX58" i="6"/>
  <c r="AW58" i="6"/>
  <c r="AV58" i="6"/>
  <c r="AU58" i="6"/>
  <c r="AT58" i="6"/>
  <c r="AS58" i="6"/>
  <c r="AR58" i="6"/>
  <c r="AP58" i="6"/>
  <c r="AO58" i="6"/>
  <c r="AN58" i="6"/>
  <c r="AM58" i="6"/>
  <c r="AL58" i="6"/>
  <c r="AK58" i="6"/>
  <c r="AJ58" i="6"/>
  <c r="AH58" i="6"/>
  <c r="BE57" i="6"/>
  <c r="BD57" i="6"/>
  <c r="BC57" i="6"/>
  <c r="BB57" i="6"/>
  <c r="BA57" i="6"/>
  <c r="AZ57" i="6"/>
  <c r="AX57" i="6"/>
  <c r="AW57" i="6"/>
  <c r="AV57" i="6"/>
  <c r="AU57" i="6"/>
  <c r="AT57" i="6"/>
  <c r="AS57" i="6"/>
  <c r="AR57" i="6"/>
  <c r="AP57" i="6"/>
  <c r="AO57" i="6"/>
  <c r="AN57" i="6"/>
  <c r="AM57" i="6"/>
  <c r="AL57" i="6"/>
  <c r="AK57" i="6"/>
  <c r="AJ57" i="6"/>
  <c r="AH57" i="6"/>
  <c r="BE56" i="6"/>
  <c r="BD56" i="6"/>
  <c r="BC56" i="6"/>
  <c r="BB56" i="6"/>
  <c r="BA56" i="6"/>
  <c r="AZ56" i="6"/>
  <c r="AX56" i="6"/>
  <c r="AW56" i="6"/>
  <c r="AV56" i="6"/>
  <c r="AU56" i="6"/>
  <c r="AT56" i="6"/>
  <c r="AS56" i="6"/>
  <c r="AR56" i="6"/>
  <c r="AP56" i="6"/>
  <c r="AO56" i="6"/>
  <c r="AN56" i="6"/>
  <c r="AM56" i="6"/>
  <c r="AL56" i="6"/>
  <c r="AK56" i="6"/>
  <c r="AJ56" i="6"/>
  <c r="AH56" i="6"/>
  <c r="BE55" i="6"/>
  <c r="BD55" i="6"/>
  <c r="BC55" i="6"/>
  <c r="BB55" i="6"/>
  <c r="BA55" i="6"/>
  <c r="AZ55" i="6"/>
  <c r="AX55" i="6"/>
  <c r="AW55" i="6"/>
  <c r="AV55" i="6"/>
  <c r="AU55" i="6"/>
  <c r="AT55" i="6"/>
  <c r="AS55" i="6"/>
  <c r="AR55" i="6"/>
  <c r="AP55" i="6"/>
  <c r="AO55" i="6"/>
  <c r="AN55" i="6"/>
  <c r="AM55" i="6"/>
  <c r="AL55" i="6"/>
  <c r="AK55" i="6"/>
  <c r="AJ55" i="6"/>
  <c r="AH55" i="6"/>
  <c r="BE54" i="6"/>
  <c r="BD54" i="6"/>
  <c r="BC54" i="6"/>
  <c r="BB54" i="6"/>
  <c r="BA54" i="6"/>
  <c r="AZ54" i="6"/>
  <c r="AX54" i="6"/>
  <c r="AW54" i="6"/>
  <c r="AV54" i="6"/>
  <c r="AU54" i="6"/>
  <c r="AT54" i="6"/>
  <c r="AS54" i="6"/>
  <c r="AR54" i="6"/>
  <c r="AP54" i="6"/>
  <c r="AO54" i="6"/>
  <c r="AN54" i="6"/>
  <c r="AM54" i="6"/>
  <c r="AL54" i="6"/>
  <c r="AK54" i="6"/>
  <c r="AJ54" i="6"/>
  <c r="AH54" i="6"/>
  <c r="BE53" i="6"/>
  <c r="BD53" i="6"/>
  <c r="BC53" i="6"/>
  <c r="BB53" i="6"/>
  <c r="BA53" i="6"/>
  <c r="AZ53" i="6"/>
  <c r="AX53" i="6"/>
  <c r="AW53" i="6"/>
  <c r="AV53" i="6"/>
  <c r="AU53" i="6"/>
  <c r="AT53" i="6"/>
  <c r="AS53" i="6"/>
  <c r="AR53" i="6"/>
  <c r="AP53" i="6"/>
  <c r="AO53" i="6"/>
  <c r="AN53" i="6"/>
  <c r="AM53" i="6"/>
  <c r="AL53" i="6"/>
  <c r="AK53" i="6"/>
  <c r="AJ53" i="6"/>
  <c r="AH53" i="6"/>
  <c r="BE52" i="6"/>
  <c r="BD52" i="6"/>
  <c r="BC52" i="6"/>
  <c r="BB52" i="6"/>
  <c r="BA52" i="6"/>
  <c r="AZ52" i="6"/>
  <c r="AX52" i="6"/>
  <c r="AW52" i="6"/>
  <c r="AV52" i="6"/>
  <c r="AU52" i="6"/>
  <c r="AT52" i="6"/>
  <c r="AS52" i="6"/>
  <c r="AR52" i="6"/>
  <c r="AP52" i="6"/>
  <c r="AO52" i="6"/>
  <c r="AN52" i="6"/>
  <c r="AM52" i="6"/>
  <c r="AL52" i="6"/>
  <c r="AK52" i="6"/>
  <c r="AJ52" i="6"/>
  <c r="AH52" i="6"/>
  <c r="BE51" i="6"/>
  <c r="BD51" i="6"/>
  <c r="BC51" i="6"/>
  <c r="BB51" i="6"/>
  <c r="BA51" i="6"/>
  <c r="AZ51" i="6"/>
  <c r="AX51" i="6"/>
  <c r="AW51" i="6"/>
  <c r="AV51" i="6"/>
  <c r="AU51" i="6"/>
  <c r="AT51" i="6"/>
  <c r="AS51" i="6"/>
  <c r="AR51" i="6"/>
  <c r="AP51" i="6"/>
  <c r="AO51" i="6"/>
  <c r="AN51" i="6"/>
  <c r="AM51" i="6"/>
  <c r="AL51" i="6"/>
  <c r="AK51" i="6"/>
  <c r="AJ51" i="6"/>
  <c r="AH51" i="6"/>
  <c r="BE50" i="6"/>
  <c r="BD50" i="6"/>
  <c r="BC50" i="6"/>
  <c r="BB50" i="6"/>
  <c r="BA50" i="6"/>
  <c r="AZ50" i="6"/>
  <c r="AX50" i="6"/>
  <c r="AW50" i="6"/>
  <c r="AV50" i="6"/>
  <c r="AU50" i="6"/>
  <c r="AT50" i="6"/>
  <c r="AS50" i="6"/>
  <c r="AR50" i="6"/>
  <c r="AP50" i="6"/>
  <c r="AO50" i="6"/>
  <c r="AN50" i="6"/>
  <c r="AM50" i="6"/>
  <c r="AL50" i="6"/>
  <c r="AK50" i="6"/>
  <c r="AJ50" i="6"/>
  <c r="AH50" i="6"/>
  <c r="BE49" i="6"/>
  <c r="BD49" i="6"/>
  <c r="BC49" i="6"/>
  <c r="BB49" i="6"/>
  <c r="BA49" i="6"/>
  <c r="AZ49" i="6"/>
  <c r="AX49" i="6"/>
  <c r="AW49" i="6"/>
  <c r="AV49" i="6"/>
  <c r="AU49" i="6"/>
  <c r="AT49" i="6"/>
  <c r="AS49" i="6"/>
  <c r="AR49" i="6"/>
  <c r="AP49" i="6"/>
  <c r="AO49" i="6"/>
  <c r="AN49" i="6"/>
  <c r="AM49" i="6"/>
  <c r="AL49" i="6"/>
  <c r="AK49" i="6"/>
  <c r="AJ49" i="6"/>
  <c r="AH49" i="6"/>
  <c r="BE48" i="6"/>
  <c r="BD48" i="6"/>
  <c r="BC48" i="6"/>
  <c r="BB48" i="6"/>
  <c r="BA48" i="6"/>
  <c r="AZ48" i="6"/>
  <c r="AX48" i="6"/>
  <c r="AW48" i="6"/>
  <c r="AV48" i="6"/>
  <c r="AU48" i="6"/>
  <c r="AT48" i="6"/>
  <c r="AS48" i="6"/>
  <c r="AR48" i="6"/>
  <c r="AP48" i="6"/>
  <c r="AO48" i="6"/>
  <c r="AN48" i="6"/>
  <c r="AM48" i="6"/>
  <c r="AL48" i="6"/>
  <c r="AK48" i="6"/>
  <c r="AJ48" i="6"/>
  <c r="AH48" i="6"/>
  <c r="BE47" i="6"/>
  <c r="BD47" i="6"/>
  <c r="BC47" i="6"/>
  <c r="BB47" i="6"/>
  <c r="BA47" i="6"/>
  <c r="AZ47" i="6"/>
  <c r="AX47" i="6"/>
  <c r="AW47" i="6"/>
  <c r="AV47" i="6"/>
  <c r="AU47" i="6"/>
  <c r="AT47" i="6"/>
  <c r="AS47" i="6"/>
  <c r="AR47" i="6"/>
  <c r="AP47" i="6"/>
  <c r="AO47" i="6"/>
  <c r="AN47" i="6"/>
  <c r="AM47" i="6"/>
  <c r="AL47" i="6"/>
  <c r="AK47" i="6"/>
  <c r="AJ47" i="6"/>
  <c r="AH47" i="6"/>
  <c r="BE46" i="6"/>
  <c r="BD46" i="6"/>
  <c r="BC46" i="6"/>
  <c r="BB46" i="6"/>
  <c r="BA46" i="6"/>
  <c r="AZ46" i="6"/>
  <c r="AX46" i="6"/>
  <c r="AW46" i="6"/>
  <c r="AV46" i="6"/>
  <c r="AU46" i="6"/>
  <c r="AT46" i="6"/>
  <c r="AS46" i="6"/>
  <c r="AR46" i="6"/>
  <c r="AP46" i="6"/>
  <c r="AO46" i="6"/>
  <c r="AN46" i="6"/>
  <c r="AM46" i="6"/>
  <c r="AL46" i="6"/>
  <c r="AK46" i="6"/>
  <c r="AJ46" i="6"/>
  <c r="AH46" i="6"/>
  <c r="BE45" i="6"/>
  <c r="BD45" i="6"/>
  <c r="BC45" i="6"/>
  <c r="BB45" i="6"/>
  <c r="BA45" i="6"/>
  <c r="AZ45" i="6"/>
  <c r="AX45" i="6"/>
  <c r="AW45" i="6"/>
  <c r="AV45" i="6"/>
  <c r="AU45" i="6"/>
  <c r="AT45" i="6"/>
  <c r="AS45" i="6"/>
  <c r="AR45" i="6"/>
  <c r="AP45" i="6"/>
  <c r="AO45" i="6"/>
  <c r="AN45" i="6"/>
  <c r="AM45" i="6"/>
  <c r="AL45" i="6"/>
  <c r="AK45" i="6"/>
  <c r="AJ45" i="6"/>
  <c r="AH45" i="6"/>
  <c r="BE44" i="6"/>
  <c r="BD44" i="6"/>
  <c r="BC44" i="6"/>
  <c r="BB44" i="6"/>
  <c r="BA44" i="6"/>
  <c r="AZ44" i="6"/>
  <c r="AX44" i="6"/>
  <c r="AW44" i="6"/>
  <c r="AV44" i="6"/>
  <c r="AU44" i="6"/>
  <c r="AT44" i="6"/>
  <c r="AS44" i="6"/>
  <c r="AR44" i="6"/>
  <c r="AP44" i="6"/>
  <c r="AO44" i="6"/>
  <c r="AN44" i="6"/>
  <c r="AM44" i="6"/>
  <c r="AL44" i="6"/>
  <c r="AK44" i="6"/>
  <c r="AJ44" i="6"/>
  <c r="AH44" i="6"/>
  <c r="BE43" i="6"/>
  <c r="BD43" i="6"/>
  <c r="BC43" i="6"/>
  <c r="BB43" i="6"/>
  <c r="BA43" i="6"/>
  <c r="AZ43" i="6"/>
  <c r="AX43" i="6"/>
  <c r="AW43" i="6"/>
  <c r="AV43" i="6"/>
  <c r="AU43" i="6"/>
  <c r="AT43" i="6"/>
  <c r="AS43" i="6"/>
  <c r="AR43" i="6"/>
  <c r="AP43" i="6"/>
  <c r="AO43" i="6"/>
  <c r="AN43" i="6"/>
  <c r="AM43" i="6"/>
  <c r="AL43" i="6"/>
  <c r="AK43" i="6"/>
  <c r="AJ43" i="6"/>
  <c r="AH43" i="6"/>
  <c r="BE42" i="6"/>
  <c r="BD42" i="6"/>
  <c r="BC42" i="6"/>
  <c r="BB42" i="6"/>
  <c r="BA42" i="6"/>
  <c r="AZ42" i="6"/>
  <c r="AX42" i="6"/>
  <c r="AW42" i="6"/>
  <c r="AV42" i="6"/>
  <c r="AU42" i="6"/>
  <c r="AT42" i="6"/>
  <c r="AS42" i="6"/>
  <c r="AR42" i="6"/>
  <c r="AP42" i="6"/>
  <c r="AO42" i="6"/>
  <c r="AN42" i="6"/>
  <c r="AM42" i="6"/>
  <c r="AL42" i="6"/>
  <c r="AK42" i="6"/>
  <c r="AJ42" i="6"/>
  <c r="AH42" i="6"/>
  <c r="BE41" i="6"/>
  <c r="BD41" i="6"/>
  <c r="BC41" i="6"/>
  <c r="BB41" i="6"/>
  <c r="BA41" i="6"/>
  <c r="AZ41" i="6"/>
  <c r="AX41" i="6"/>
  <c r="AW41" i="6"/>
  <c r="AV41" i="6"/>
  <c r="AU41" i="6"/>
  <c r="AT41" i="6"/>
  <c r="AS41" i="6"/>
  <c r="AR41" i="6"/>
  <c r="AP41" i="6"/>
  <c r="AO41" i="6"/>
  <c r="AN41" i="6"/>
  <c r="AM41" i="6"/>
  <c r="AL41" i="6"/>
  <c r="AK41" i="6"/>
  <c r="AJ41" i="6"/>
  <c r="AH41" i="6"/>
  <c r="BE40" i="6"/>
  <c r="BD40" i="6"/>
  <c r="BC40" i="6"/>
  <c r="BB40" i="6"/>
  <c r="BA40" i="6"/>
  <c r="AZ40" i="6"/>
  <c r="AX40" i="6"/>
  <c r="AW40" i="6"/>
  <c r="AV40" i="6"/>
  <c r="AU40" i="6"/>
  <c r="AT40" i="6"/>
  <c r="AS40" i="6"/>
  <c r="AR40" i="6"/>
  <c r="AP40" i="6"/>
  <c r="AO40" i="6"/>
  <c r="AN40" i="6"/>
  <c r="AM40" i="6"/>
  <c r="AL40" i="6"/>
  <c r="AK40" i="6"/>
  <c r="AJ40" i="6"/>
  <c r="AH40" i="6"/>
  <c r="BE39" i="6"/>
  <c r="BD39" i="6"/>
  <c r="BC39" i="6"/>
  <c r="BB39" i="6"/>
  <c r="BA39" i="6"/>
  <c r="AZ39" i="6"/>
  <c r="AX39" i="6"/>
  <c r="AW39" i="6"/>
  <c r="AV39" i="6"/>
  <c r="AU39" i="6"/>
  <c r="AT39" i="6"/>
  <c r="AS39" i="6"/>
  <c r="AR39" i="6"/>
  <c r="AP39" i="6"/>
  <c r="AO39" i="6"/>
  <c r="AN39" i="6"/>
  <c r="AM39" i="6"/>
  <c r="AL39" i="6"/>
  <c r="AK39" i="6"/>
  <c r="AJ39" i="6"/>
  <c r="AH39" i="6"/>
  <c r="BE38" i="6"/>
  <c r="BD38" i="6"/>
  <c r="BC38" i="6"/>
  <c r="BB38" i="6"/>
  <c r="BA38" i="6"/>
  <c r="AZ38" i="6"/>
  <c r="AX38" i="6"/>
  <c r="AW38" i="6"/>
  <c r="AV38" i="6"/>
  <c r="AU38" i="6"/>
  <c r="AT38" i="6"/>
  <c r="AS38" i="6"/>
  <c r="AR38" i="6"/>
  <c r="AP38" i="6"/>
  <c r="AO38" i="6"/>
  <c r="AN38" i="6"/>
  <c r="AM38" i="6"/>
  <c r="AL38" i="6"/>
  <c r="AK38" i="6"/>
  <c r="AJ38" i="6"/>
  <c r="AH38" i="6"/>
  <c r="BE37" i="6"/>
  <c r="BD37" i="6"/>
  <c r="BC37" i="6"/>
  <c r="BB37" i="6"/>
  <c r="BA37" i="6"/>
  <c r="AZ37" i="6"/>
  <c r="AX37" i="6"/>
  <c r="AW37" i="6"/>
  <c r="AV37" i="6"/>
  <c r="AU37" i="6"/>
  <c r="AT37" i="6"/>
  <c r="AS37" i="6"/>
  <c r="AR37" i="6"/>
  <c r="AP37" i="6"/>
  <c r="AO37" i="6"/>
  <c r="AN37" i="6"/>
  <c r="AM37" i="6"/>
  <c r="AL37" i="6"/>
  <c r="AK37" i="6"/>
  <c r="AJ37" i="6"/>
  <c r="AH37" i="6"/>
  <c r="BE36" i="6"/>
  <c r="BD36" i="6"/>
  <c r="BC36" i="6"/>
  <c r="BB36" i="6"/>
  <c r="BA36" i="6"/>
  <c r="AZ36" i="6"/>
  <c r="AX36" i="6"/>
  <c r="AW36" i="6"/>
  <c r="AV36" i="6"/>
  <c r="AU36" i="6"/>
  <c r="AT36" i="6"/>
  <c r="AS36" i="6"/>
  <c r="AR36" i="6"/>
  <c r="AP36" i="6"/>
  <c r="AO36" i="6"/>
  <c r="AN36" i="6"/>
  <c r="AM36" i="6"/>
  <c r="AL36" i="6"/>
  <c r="AK36" i="6"/>
  <c r="AJ36" i="6"/>
  <c r="AH36" i="6"/>
  <c r="BE35" i="6"/>
  <c r="BD35" i="6"/>
  <c r="BC35" i="6"/>
  <c r="BB35" i="6"/>
  <c r="BA35" i="6"/>
  <c r="AZ35" i="6"/>
  <c r="AX35" i="6"/>
  <c r="AW35" i="6"/>
  <c r="AV35" i="6"/>
  <c r="AU35" i="6"/>
  <c r="AT35" i="6"/>
  <c r="AS35" i="6"/>
  <c r="AR35" i="6"/>
  <c r="AP35" i="6"/>
  <c r="AO35" i="6"/>
  <c r="AN35" i="6"/>
  <c r="AM35" i="6"/>
  <c r="AL35" i="6"/>
  <c r="AK35" i="6"/>
  <c r="AJ35" i="6"/>
  <c r="AH35" i="6"/>
  <c r="BE34" i="6"/>
  <c r="BD34" i="6"/>
  <c r="BC34" i="6"/>
  <c r="BB34" i="6"/>
  <c r="BA34" i="6"/>
  <c r="AZ34" i="6"/>
  <c r="AX34" i="6"/>
  <c r="AW34" i="6"/>
  <c r="AV34" i="6"/>
  <c r="AU34" i="6"/>
  <c r="AT34" i="6"/>
  <c r="AS34" i="6"/>
  <c r="AR34" i="6"/>
  <c r="AP34" i="6"/>
  <c r="AO34" i="6"/>
  <c r="AN34" i="6"/>
  <c r="AM34" i="6"/>
  <c r="AL34" i="6"/>
  <c r="AK34" i="6"/>
  <c r="AJ34" i="6"/>
  <c r="AH34" i="6"/>
  <c r="BE33" i="6"/>
  <c r="BD33" i="6"/>
  <c r="BC33" i="6"/>
  <c r="BB33" i="6"/>
  <c r="BA33" i="6"/>
  <c r="AZ33" i="6"/>
  <c r="AX33" i="6"/>
  <c r="AW33" i="6"/>
  <c r="AV33" i="6"/>
  <c r="AU33" i="6"/>
  <c r="AT33" i="6"/>
  <c r="AS33" i="6"/>
  <c r="AR33" i="6"/>
  <c r="AP33" i="6"/>
  <c r="AO33" i="6"/>
  <c r="AN33" i="6"/>
  <c r="AM33" i="6"/>
  <c r="AL33" i="6"/>
  <c r="AK33" i="6"/>
  <c r="AJ33" i="6"/>
  <c r="AH33" i="6"/>
  <c r="BE32" i="6"/>
  <c r="BD32" i="6"/>
  <c r="BC32" i="6"/>
  <c r="BB32" i="6"/>
  <c r="BA32" i="6"/>
  <c r="AZ32" i="6"/>
  <c r="AX32" i="6"/>
  <c r="AW32" i="6"/>
  <c r="AV32" i="6"/>
  <c r="AU32" i="6"/>
  <c r="AT32" i="6"/>
  <c r="AS32" i="6"/>
  <c r="AR32" i="6"/>
  <c r="AP32" i="6"/>
  <c r="AO32" i="6"/>
  <c r="AN32" i="6"/>
  <c r="AM32" i="6"/>
  <c r="AL32" i="6"/>
  <c r="AK32" i="6"/>
  <c r="AJ32" i="6"/>
  <c r="AH32" i="6"/>
  <c r="BE31" i="6"/>
  <c r="BD31" i="6"/>
  <c r="BC31" i="6"/>
  <c r="BB31" i="6"/>
  <c r="BA31" i="6"/>
  <c r="AZ31" i="6"/>
  <c r="AX31" i="6"/>
  <c r="AW31" i="6"/>
  <c r="AV31" i="6"/>
  <c r="AU31" i="6"/>
  <c r="AT31" i="6"/>
  <c r="AS31" i="6"/>
  <c r="AR31" i="6"/>
  <c r="AP31" i="6"/>
  <c r="AO31" i="6"/>
  <c r="AN31" i="6"/>
  <c r="AM31" i="6"/>
  <c r="AL31" i="6"/>
  <c r="AK31" i="6"/>
  <c r="AJ31" i="6"/>
  <c r="AH31" i="6"/>
  <c r="BE30" i="6"/>
  <c r="BD30" i="6"/>
  <c r="BC30" i="6"/>
  <c r="BB30" i="6"/>
  <c r="BA30" i="6"/>
  <c r="AZ30" i="6"/>
  <c r="AX30" i="6"/>
  <c r="AW30" i="6"/>
  <c r="AV30" i="6"/>
  <c r="AU30" i="6"/>
  <c r="AT30" i="6"/>
  <c r="AS30" i="6"/>
  <c r="AR30" i="6"/>
  <c r="AP30" i="6"/>
  <c r="AO30" i="6"/>
  <c r="AN30" i="6"/>
  <c r="AM30" i="6"/>
  <c r="AL30" i="6"/>
  <c r="AK30" i="6"/>
  <c r="AJ30" i="6"/>
  <c r="AH30" i="6"/>
  <c r="BE29" i="6"/>
  <c r="BD29" i="6"/>
  <c r="BC29" i="6"/>
  <c r="BB29" i="6"/>
  <c r="BA29" i="6"/>
  <c r="AZ29" i="6"/>
  <c r="AX29" i="6"/>
  <c r="AW29" i="6"/>
  <c r="AV29" i="6"/>
  <c r="AU29" i="6"/>
  <c r="AT29" i="6"/>
  <c r="AS29" i="6"/>
  <c r="AR29" i="6"/>
  <c r="AP29" i="6"/>
  <c r="AO29" i="6"/>
  <c r="AN29" i="6"/>
  <c r="AM29" i="6"/>
  <c r="AL29" i="6"/>
  <c r="AK29" i="6"/>
  <c r="AJ29" i="6"/>
  <c r="AH29" i="6"/>
  <c r="BE28" i="6"/>
  <c r="BD28" i="6"/>
  <c r="BC28" i="6"/>
  <c r="BB28" i="6"/>
  <c r="BA28" i="6"/>
  <c r="AZ28" i="6"/>
  <c r="AX28" i="6"/>
  <c r="AW28" i="6"/>
  <c r="AV28" i="6"/>
  <c r="AU28" i="6"/>
  <c r="AT28" i="6"/>
  <c r="AS28" i="6"/>
  <c r="AR28" i="6"/>
  <c r="AP28" i="6"/>
  <c r="AO28" i="6"/>
  <c r="AN28" i="6"/>
  <c r="AM28" i="6"/>
  <c r="AL28" i="6"/>
  <c r="AK28" i="6"/>
  <c r="AJ28" i="6"/>
  <c r="AH28" i="6"/>
  <c r="BE27" i="6"/>
  <c r="BD27" i="6"/>
  <c r="BC27" i="6"/>
  <c r="BB27" i="6"/>
  <c r="BA27" i="6"/>
  <c r="AZ27" i="6"/>
  <c r="AX27" i="6"/>
  <c r="AW27" i="6"/>
  <c r="AV27" i="6"/>
  <c r="AU27" i="6"/>
  <c r="AT27" i="6"/>
  <c r="AS27" i="6"/>
  <c r="AR27" i="6"/>
  <c r="AP27" i="6"/>
  <c r="AO27" i="6"/>
  <c r="AN27" i="6"/>
  <c r="AM27" i="6"/>
  <c r="AL27" i="6"/>
  <c r="AK27" i="6"/>
  <c r="AJ27" i="6"/>
  <c r="AH27" i="6"/>
  <c r="BE26" i="6"/>
  <c r="BD26" i="6"/>
  <c r="BC26" i="6"/>
  <c r="BB26" i="6"/>
  <c r="BA26" i="6"/>
  <c r="AZ26" i="6"/>
  <c r="AX26" i="6"/>
  <c r="AW26" i="6"/>
  <c r="AV26" i="6"/>
  <c r="AU26" i="6"/>
  <c r="AT26" i="6"/>
  <c r="AS26" i="6"/>
  <c r="AR26" i="6"/>
  <c r="AP26" i="6"/>
  <c r="AO26" i="6"/>
  <c r="AN26" i="6"/>
  <c r="AM26" i="6"/>
  <c r="AL26" i="6"/>
  <c r="AK26" i="6"/>
  <c r="AJ26" i="6"/>
  <c r="AH26" i="6"/>
  <c r="BE25" i="6"/>
  <c r="BD25" i="6"/>
  <c r="BC25" i="6"/>
  <c r="BB25" i="6"/>
  <c r="BA25" i="6"/>
  <c r="AZ25" i="6"/>
  <c r="AX25" i="6"/>
  <c r="AW25" i="6"/>
  <c r="AV25" i="6"/>
  <c r="AU25" i="6"/>
  <c r="AT25" i="6"/>
  <c r="AS25" i="6"/>
  <c r="AR25" i="6"/>
  <c r="AP25" i="6"/>
  <c r="AO25" i="6"/>
  <c r="AN25" i="6"/>
  <c r="AM25" i="6"/>
  <c r="AL25" i="6"/>
  <c r="AK25" i="6"/>
  <c r="AJ25" i="6"/>
  <c r="AH25" i="6"/>
  <c r="BE24" i="6"/>
  <c r="BD24" i="6"/>
  <c r="BC24" i="6"/>
  <c r="BB24" i="6"/>
  <c r="BA24" i="6"/>
  <c r="AZ24" i="6"/>
  <c r="AX24" i="6"/>
  <c r="AW24" i="6"/>
  <c r="AV24" i="6"/>
  <c r="AU24" i="6"/>
  <c r="AT24" i="6"/>
  <c r="AS24" i="6"/>
  <c r="AR24" i="6"/>
  <c r="AP24" i="6"/>
  <c r="AO24" i="6"/>
  <c r="AN24" i="6"/>
  <c r="AM24" i="6"/>
  <c r="AL24" i="6"/>
  <c r="AK24" i="6"/>
  <c r="AJ24" i="6"/>
  <c r="AH24" i="6"/>
  <c r="BE23" i="6"/>
  <c r="BD23" i="6"/>
  <c r="BC23" i="6"/>
  <c r="BB23" i="6"/>
  <c r="BA23" i="6"/>
  <c r="AZ23" i="6"/>
  <c r="AX23" i="6"/>
  <c r="AW23" i="6"/>
  <c r="AV23" i="6"/>
  <c r="AU23" i="6"/>
  <c r="AT23" i="6"/>
  <c r="AS23" i="6"/>
  <c r="AR23" i="6"/>
  <c r="AP23" i="6"/>
  <c r="AO23" i="6"/>
  <c r="AN23" i="6"/>
  <c r="AM23" i="6"/>
  <c r="AL23" i="6"/>
  <c r="AK23" i="6"/>
  <c r="AJ23" i="6"/>
  <c r="AH23" i="6"/>
  <c r="BE22" i="6"/>
  <c r="BD22" i="6"/>
  <c r="BC22" i="6"/>
  <c r="BB22" i="6"/>
  <c r="BA22" i="6"/>
  <c r="AZ22" i="6"/>
  <c r="AX22" i="6"/>
  <c r="AW22" i="6"/>
  <c r="AV22" i="6"/>
  <c r="AU22" i="6"/>
  <c r="AT22" i="6"/>
  <c r="AS22" i="6"/>
  <c r="AR22" i="6"/>
  <c r="AP22" i="6"/>
  <c r="AO22" i="6"/>
  <c r="AN22" i="6"/>
  <c r="AM22" i="6"/>
  <c r="AL22" i="6"/>
  <c r="AK22" i="6"/>
  <c r="AJ22" i="6"/>
  <c r="AH22" i="6"/>
  <c r="BE21" i="6"/>
  <c r="BD21" i="6"/>
  <c r="BC21" i="6"/>
  <c r="BB21" i="6"/>
  <c r="BA21" i="6"/>
  <c r="AZ21" i="6"/>
  <c r="AX21" i="6"/>
  <c r="AW21" i="6"/>
  <c r="AV21" i="6"/>
  <c r="AU21" i="6"/>
  <c r="AT21" i="6"/>
  <c r="AS21" i="6"/>
  <c r="AR21" i="6"/>
  <c r="AP21" i="6"/>
  <c r="AO21" i="6"/>
  <c r="AN21" i="6"/>
  <c r="AM21" i="6"/>
  <c r="AL21" i="6"/>
  <c r="AK21" i="6"/>
  <c r="AJ21" i="6"/>
  <c r="AH21" i="6"/>
  <c r="BE20" i="6"/>
  <c r="BD20" i="6"/>
  <c r="BC20" i="6"/>
  <c r="BB20" i="6"/>
  <c r="BA20" i="6"/>
  <c r="AZ20" i="6"/>
  <c r="AX20" i="6"/>
  <c r="AW20" i="6"/>
  <c r="AV20" i="6"/>
  <c r="AU20" i="6"/>
  <c r="AT20" i="6"/>
  <c r="AS20" i="6"/>
  <c r="AR20" i="6"/>
  <c r="AP20" i="6"/>
  <c r="AO20" i="6"/>
  <c r="AN20" i="6"/>
  <c r="AM20" i="6"/>
  <c r="AL20" i="6"/>
  <c r="AK20" i="6"/>
  <c r="AJ20" i="6"/>
  <c r="AH20" i="6"/>
  <c r="BE19" i="6"/>
  <c r="BD19" i="6"/>
  <c r="BC19" i="6"/>
  <c r="BB19" i="6"/>
  <c r="BA19" i="6"/>
  <c r="AZ19" i="6"/>
  <c r="AX19" i="6"/>
  <c r="AW19" i="6"/>
  <c r="AV19" i="6"/>
  <c r="AU19" i="6"/>
  <c r="AT19" i="6"/>
  <c r="AS19" i="6"/>
  <c r="AR19" i="6"/>
  <c r="AP19" i="6"/>
  <c r="AO19" i="6"/>
  <c r="AN19" i="6"/>
  <c r="AM19" i="6"/>
  <c r="AL19" i="6"/>
  <c r="AK19" i="6"/>
  <c r="AJ19" i="6"/>
  <c r="AH19" i="6"/>
  <c r="BE18" i="6"/>
  <c r="BD18" i="6"/>
  <c r="BC18" i="6"/>
  <c r="BB18" i="6"/>
  <c r="BA18" i="6"/>
  <c r="AZ18" i="6"/>
  <c r="AX18" i="6"/>
  <c r="AW18" i="6"/>
  <c r="AV18" i="6"/>
  <c r="AU18" i="6"/>
  <c r="AT18" i="6"/>
  <c r="AS18" i="6"/>
  <c r="AR18" i="6"/>
  <c r="AP18" i="6"/>
  <c r="AO18" i="6"/>
  <c r="AN18" i="6"/>
  <c r="AM18" i="6"/>
  <c r="AL18" i="6"/>
  <c r="AK18" i="6"/>
  <c r="AJ18" i="6"/>
  <c r="AH18" i="6"/>
  <c r="BE17" i="6"/>
  <c r="BD17" i="6"/>
  <c r="BC17" i="6"/>
  <c r="BB17" i="6"/>
  <c r="BA17" i="6"/>
  <c r="AZ17" i="6"/>
  <c r="AX17" i="6"/>
  <c r="AW17" i="6"/>
  <c r="AV17" i="6"/>
  <c r="AU17" i="6"/>
  <c r="AT17" i="6"/>
  <c r="AS17" i="6"/>
  <c r="AR17" i="6"/>
  <c r="AP17" i="6"/>
  <c r="AO17" i="6"/>
  <c r="AN17" i="6"/>
  <c r="AM17" i="6"/>
  <c r="AL17" i="6"/>
  <c r="AK17" i="6"/>
  <c r="AJ17" i="6"/>
  <c r="AH17" i="6"/>
  <c r="BE16" i="6"/>
  <c r="BD16" i="6"/>
  <c r="BC16" i="6"/>
  <c r="BB16" i="6"/>
  <c r="BA16" i="6"/>
  <c r="AZ16" i="6"/>
  <c r="AX16" i="6"/>
  <c r="AW16" i="6"/>
  <c r="AV16" i="6"/>
  <c r="AU16" i="6"/>
  <c r="AT16" i="6"/>
  <c r="AS16" i="6"/>
  <c r="AR16" i="6"/>
  <c r="AP16" i="6"/>
  <c r="AO16" i="6"/>
  <c r="AN16" i="6"/>
  <c r="AM16" i="6"/>
  <c r="AL16" i="6"/>
  <c r="AK16" i="6"/>
  <c r="AJ16" i="6"/>
  <c r="AH16" i="6"/>
  <c r="BE15" i="6"/>
  <c r="BD15" i="6"/>
  <c r="BC15" i="6"/>
  <c r="BB15" i="6"/>
  <c r="BA15" i="6"/>
  <c r="AZ15" i="6"/>
  <c r="AX15" i="6"/>
  <c r="AW15" i="6"/>
  <c r="AV15" i="6"/>
  <c r="AU15" i="6"/>
  <c r="AT15" i="6"/>
  <c r="AS15" i="6"/>
  <c r="AR15" i="6"/>
  <c r="AP15" i="6"/>
  <c r="AO15" i="6"/>
  <c r="AN15" i="6"/>
  <c r="AM15" i="6"/>
  <c r="AL15" i="6"/>
  <c r="AK15" i="6"/>
  <c r="AJ15" i="6"/>
  <c r="AH15" i="6"/>
  <c r="BE14" i="6"/>
  <c r="BD14" i="6"/>
  <c r="BC14" i="6"/>
  <c r="BB14" i="6"/>
  <c r="BA14" i="6"/>
  <c r="AZ14" i="6"/>
  <c r="AX14" i="6"/>
  <c r="AW14" i="6"/>
  <c r="AV14" i="6"/>
  <c r="AU14" i="6"/>
  <c r="AT14" i="6"/>
  <c r="AS14" i="6"/>
  <c r="AR14" i="6"/>
  <c r="AP14" i="6"/>
  <c r="AO14" i="6"/>
  <c r="AN14" i="6"/>
  <c r="AM14" i="6"/>
  <c r="AL14" i="6"/>
  <c r="AK14" i="6"/>
  <c r="AJ14" i="6"/>
  <c r="AH14" i="6"/>
  <c r="BE13" i="6"/>
  <c r="BD13" i="6"/>
  <c r="BC13" i="6"/>
  <c r="BB13" i="6"/>
  <c r="BA13" i="6"/>
  <c r="AZ13" i="6"/>
  <c r="AX13" i="6"/>
  <c r="AW13" i="6"/>
  <c r="AV13" i="6"/>
  <c r="AU13" i="6"/>
  <c r="AT13" i="6"/>
  <c r="AS13" i="6"/>
  <c r="AR13" i="6"/>
  <c r="AP13" i="6"/>
  <c r="AO13" i="6"/>
  <c r="AN13" i="6"/>
  <c r="AM13" i="6"/>
  <c r="AL13" i="6"/>
  <c r="AK13" i="6"/>
  <c r="AJ13" i="6"/>
  <c r="AH13" i="6"/>
  <c r="BE12" i="6"/>
  <c r="BD12" i="6"/>
  <c r="BC12" i="6"/>
  <c r="BB12" i="6"/>
  <c r="BA12" i="6"/>
  <c r="AZ12" i="6"/>
  <c r="AX12" i="6"/>
  <c r="AW12" i="6"/>
  <c r="AV12" i="6"/>
  <c r="AU12" i="6"/>
  <c r="AT12" i="6"/>
  <c r="AS12" i="6"/>
  <c r="AR12" i="6"/>
  <c r="AP12" i="6"/>
  <c r="AO12" i="6"/>
  <c r="AN12" i="6"/>
  <c r="AM12" i="6"/>
  <c r="AL12" i="6"/>
  <c r="AK12" i="6"/>
  <c r="AJ12" i="6"/>
  <c r="AH12" i="6"/>
  <c r="BE11" i="6"/>
  <c r="BD11" i="6"/>
  <c r="BC11" i="6"/>
  <c r="BB11" i="6"/>
  <c r="BA11" i="6"/>
  <c r="AZ11" i="6"/>
  <c r="AX11" i="6"/>
  <c r="AW11" i="6"/>
  <c r="AV11" i="6"/>
  <c r="AU11" i="6"/>
  <c r="AT11" i="6"/>
  <c r="AS11" i="6"/>
  <c r="AR11" i="6"/>
  <c r="AP11" i="6"/>
  <c r="AO11" i="6"/>
  <c r="AN11" i="6"/>
  <c r="AM11" i="6"/>
  <c r="AL11" i="6"/>
  <c r="AK11" i="6"/>
  <c r="AJ11" i="6"/>
  <c r="AH11" i="6"/>
  <c r="BE10" i="6"/>
  <c r="BD10" i="6"/>
  <c r="BC10" i="6"/>
  <c r="BB10" i="6"/>
  <c r="BA10" i="6"/>
  <c r="AZ10" i="6"/>
  <c r="AX10" i="6"/>
  <c r="AW10" i="6"/>
  <c r="AV10" i="6"/>
  <c r="AU10" i="6"/>
  <c r="AT10" i="6"/>
  <c r="AS10" i="6"/>
  <c r="AR10" i="6"/>
  <c r="AP10" i="6"/>
  <c r="AO10" i="6"/>
  <c r="AN10" i="6"/>
  <c r="AM10" i="6"/>
  <c r="AL10" i="6"/>
  <c r="AK10" i="6"/>
  <c r="AJ10" i="6"/>
  <c r="AH10" i="6"/>
  <c r="BE9" i="6"/>
  <c r="BD9" i="6"/>
  <c r="BC9" i="6"/>
  <c r="BB9" i="6"/>
  <c r="BA9" i="6"/>
  <c r="AZ9" i="6"/>
  <c r="AX9" i="6"/>
  <c r="AW9" i="6"/>
  <c r="AV9" i="6"/>
  <c r="AU9" i="6"/>
  <c r="AT9" i="6"/>
  <c r="AS9" i="6"/>
  <c r="AR9" i="6"/>
  <c r="AP9" i="6"/>
  <c r="AO9" i="6"/>
  <c r="AN9" i="6"/>
  <c r="AM9" i="6"/>
  <c r="AL9" i="6"/>
  <c r="AK9" i="6"/>
  <c r="AJ9" i="6"/>
  <c r="AH9" i="6"/>
  <c r="BE8" i="6"/>
  <c r="BD8" i="6"/>
  <c r="BC8" i="6"/>
  <c r="BB8" i="6"/>
  <c r="BA8" i="6"/>
  <c r="AZ8" i="6"/>
  <c r="AX8" i="6"/>
  <c r="AW8" i="6"/>
  <c r="AV8" i="6"/>
  <c r="AU8" i="6"/>
  <c r="AT8" i="6"/>
  <c r="AS8" i="6"/>
  <c r="AR8" i="6"/>
  <c r="AP8" i="6"/>
  <c r="AO8" i="6"/>
  <c r="AN8" i="6"/>
  <c r="AM8" i="6"/>
  <c r="AL8" i="6"/>
  <c r="AK8" i="6"/>
  <c r="AJ8" i="6"/>
  <c r="AH8" i="6"/>
  <c r="BE7" i="6"/>
  <c r="BD7" i="6"/>
  <c r="BC7" i="6"/>
  <c r="BB7" i="6"/>
  <c r="BA7" i="6"/>
  <c r="AZ7" i="6"/>
  <c r="AX7" i="6"/>
  <c r="AW7" i="6"/>
  <c r="AV7" i="6"/>
  <c r="AU7" i="6"/>
  <c r="AT7" i="6"/>
  <c r="AS7" i="6"/>
  <c r="AR7" i="6"/>
  <c r="AP7" i="6"/>
  <c r="AO7" i="6"/>
  <c r="AN7" i="6"/>
  <c r="AM7" i="6"/>
  <c r="AL7" i="6"/>
  <c r="AK7" i="6"/>
  <c r="AJ7" i="6"/>
  <c r="AH7" i="6"/>
  <c r="BE6" i="6"/>
  <c r="BD6" i="6"/>
  <c r="BC6" i="6"/>
  <c r="BB6" i="6"/>
  <c r="BA6" i="6"/>
  <c r="AZ6" i="6"/>
  <c r="AX6" i="6"/>
  <c r="AW6" i="6"/>
  <c r="AV6" i="6"/>
  <c r="AU6" i="6"/>
  <c r="AT6" i="6"/>
  <c r="AS6" i="6"/>
  <c r="AR6" i="6"/>
  <c r="AP6" i="6"/>
  <c r="AO6" i="6"/>
  <c r="AN6" i="6"/>
  <c r="AM6" i="6"/>
  <c r="AL6" i="6"/>
  <c r="AK6" i="6"/>
  <c r="AJ6" i="6"/>
  <c r="AH6" i="6"/>
  <c r="BE5" i="6"/>
  <c r="BD5" i="6"/>
  <c r="BC5" i="6"/>
  <c r="BB5" i="6"/>
  <c r="BA5" i="6"/>
  <c r="AZ5" i="6"/>
  <c r="AX5" i="6"/>
  <c r="AW5" i="6"/>
  <c r="AV5" i="6"/>
  <c r="AU5" i="6"/>
  <c r="AT5" i="6"/>
  <c r="AS5" i="6"/>
  <c r="AR5" i="6"/>
  <c r="AP5" i="6"/>
  <c r="AO5" i="6"/>
  <c r="AN5" i="6"/>
  <c r="AM5" i="6"/>
  <c r="AL5" i="6"/>
  <c r="AK5" i="6"/>
  <c r="AJ5" i="6"/>
  <c r="AH5" i="6"/>
  <c r="BE4" i="6"/>
  <c r="BD4" i="6"/>
  <c r="BC4" i="6"/>
  <c r="BB4" i="6"/>
  <c r="BA4" i="6"/>
  <c r="AZ4" i="6"/>
  <c r="AX4" i="6"/>
  <c r="AW4" i="6"/>
  <c r="AV4" i="6"/>
  <c r="AU4" i="6"/>
  <c r="AT4" i="6"/>
  <c r="AS4" i="6"/>
  <c r="AR4" i="6"/>
  <c r="AP4" i="6"/>
  <c r="AO4" i="6"/>
  <c r="AN4" i="6"/>
  <c r="AM4" i="6"/>
  <c r="AL4" i="6"/>
  <c r="AK4" i="6"/>
  <c r="AJ4" i="6"/>
  <c r="AH4" i="6"/>
  <c r="BE3" i="6"/>
  <c r="BD3" i="6"/>
  <c r="BC3" i="6"/>
  <c r="BB3" i="6"/>
  <c r="BA3" i="6"/>
  <c r="AZ3" i="6"/>
  <c r="AX3" i="6"/>
  <c r="AW3" i="6"/>
  <c r="AV3" i="6"/>
  <c r="AU3" i="6"/>
  <c r="AT3" i="6"/>
  <c r="AS3" i="6"/>
  <c r="AR3" i="6"/>
  <c r="AP3" i="6"/>
  <c r="AO3" i="6"/>
  <c r="AN3" i="6"/>
  <c r="AM3" i="6"/>
  <c r="AL3" i="6"/>
  <c r="AK3" i="6"/>
  <c r="AJ3" i="6"/>
  <c r="AH3" i="6"/>
  <c r="AH12" i="3"/>
  <c r="AR12" i="3"/>
  <c r="AQ12" i="3"/>
  <c r="AK12" i="3"/>
  <c r="AO12" i="3"/>
  <c r="AG12" i="3"/>
  <c r="AF12" i="3"/>
  <c r="AL12" i="3"/>
  <c r="AF11" i="3"/>
  <c r="AM11" i="3"/>
  <c r="AQ11" i="3"/>
  <c r="AP11" i="3"/>
  <c r="AH11" i="3"/>
  <c r="AG11" i="3"/>
  <c r="AE11" i="3"/>
  <c r="AJ11" i="3"/>
  <c r="AH10" i="3"/>
  <c r="AR10" i="3"/>
  <c r="AQ10" i="3"/>
  <c r="AK10" i="3"/>
  <c r="AO10" i="3"/>
  <c r="AG10" i="3"/>
  <c r="AF10" i="3"/>
  <c r="AL10" i="3"/>
  <c r="AF9" i="3"/>
  <c r="AM9" i="3"/>
  <c r="AQ9" i="3"/>
  <c r="AP9" i="3"/>
  <c r="AR9" i="3"/>
  <c r="AG9" i="3"/>
  <c r="AE9" i="3"/>
  <c r="AJ9" i="3"/>
  <c r="AH8" i="3"/>
  <c r="AR8" i="3"/>
  <c r="AQ8" i="3"/>
  <c r="AK8" i="3"/>
  <c r="AO8" i="3"/>
  <c r="AG8" i="3"/>
  <c r="AF8" i="3"/>
  <c r="AL8" i="3"/>
  <c r="AF7" i="3"/>
  <c r="AM7" i="3"/>
  <c r="AQ7" i="3"/>
  <c r="AP7" i="3"/>
  <c r="AH7" i="3"/>
  <c r="AG7" i="3"/>
  <c r="AE7" i="3"/>
  <c r="AJ7" i="3"/>
  <c r="AH6" i="3"/>
  <c r="AR6" i="3"/>
  <c r="AQ6" i="3"/>
  <c r="AK6" i="3"/>
  <c r="AO6" i="3"/>
  <c r="AG6" i="3"/>
  <c r="AP6" i="3"/>
  <c r="AL6" i="3"/>
  <c r="AF5" i="3"/>
  <c r="AM5" i="3"/>
  <c r="AQ5" i="3"/>
  <c r="AP5" i="3"/>
  <c r="AH5" i="3"/>
  <c r="AG5" i="3"/>
  <c r="AE5" i="3"/>
  <c r="AJ5" i="3"/>
  <c r="AH4" i="3"/>
  <c r="AR4" i="3"/>
  <c r="AQ4" i="3"/>
  <c r="AK4" i="3"/>
  <c r="AO4" i="3"/>
  <c r="AG4" i="3"/>
  <c r="AF4" i="3"/>
  <c r="AL4" i="3"/>
  <c r="L79" i="6" l="1"/>
  <c r="AF79" i="6"/>
  <c r="V79" i="6"/>
  <c r="AS5" i="3"/>
  <c r="AN9" i="3"/>
  <c r="AS9" i="3"/>
  <c r="AI6" i="3"/>
  <c r="AI10" i="3"/>
  <c r="AI4" i="3"/>
  <c r="AI8" i="3"/>
  <c r="AI12" i="3"/>
  <c r="AP4" i="3"/>
  <c r="AN5" i="3"/>
  <c r="AR5" i="3"/>
  <c r="AN11" i="3"/>
  <c r="AR11" i="3"/>
  <c r="AP12" i="3"/>
  <c r="AE4" i="3"/>
  <c r="AM4" i="3"/>
  <c r="AK5" i="3"/>
  <c r="AO5" i="3"/>
  <c r="AE6" i="3"/>
  <c r="AM6" i="3"/>
  <c r="AK7" i="3"/>
  <c r="AO7" i="3"/>
  <c r="AE8" i="3"/>
  <c r="AM8" i="3"/>
  <c r="AI9" i="3"/>
  <c r="AK9" i="3"/>
  <c r="AO9" i="3"/>
  <c r="AE10" i="3"/>
  <c r="AM10" i="3"/>
  <c r="AI11" i="3"/>
  <c r="AK11" i="3"/>
  <c r="AO11" i="3"/>
  <c r="AE12" i="3"/>
  <c r="AM12" i="3"/>
  <c r="AR7" i="3"/>
  <c r="AP8" i="3"/>
  <c r="AP10" i="3"/>
  <c r="AJ4" i="3"/>
  <c r="AL5" i="3"/>
  <c r="AF6" i="3"/>
  <c r="AJ6" i="3"/>
  <c r="AL7" i="3"/>
  <c r="AJ8" i="3"/>
  <c r="AH9" i="3"/>
  <c r="AL9" i="3"/>
  <c r="AJ10" i="3"/>
  <c r="AL11" i="3"/>
  <c r="AJ12" i="3"/>
  <c r="AN7" i="3"/>
  <c r="AS10" i="3" l="1"/>
  <c r="AN10" i="3"/>
  <c r="AS11" i="3"/>
  <c r="AS8" i="3"/>
  <c r="AN8" i="3"/>
  <c r="AI7" i="3"/>
  <c r="AS4" i="3"/>
  <c r="AN4" i="3"/>
  <c r="AS6" i="3"/>
  <c r="AN6" i="3"/>
  <c r="AI5" i="3"/>
  <c r="AS12" i="3"/>
  <c r="AN12" i="3"/>
  <c r="AS7" i="3"/>
</calcChain>
</file>

<file path=xl/sharedStrings.xml><?xml version="1.0" encoding="utf-8"?>
<sst xmlns="http://schemas.openxmlformats.org/spreadsheetml/2006/main" count="496" uniqueCount="170">
  <si>
    <t>INDICADOR</t>
  </si>
  <si>
    <t>ACTUAL</t>
  </si>
  <si>
    <t>FUTURO 1</t>
  </si>
  <si>
    <t>FUTURO 2</t>
  </si>
  <si>
    <t>VARIACION ACT-FUT1</t>
  </si>
  <si>
    <t>VARIACION ACT-FUT2</t>
  </si>
  <si>
    <t>VARIACION FUT1-FUT2</t>
  </si>
  <si>
    <t>CANTIDAD LINEAS</t>
  </si>
  <si>
    <t>LONGITUD RECORRIDOS</t>
  </si>
  <si>
    <t>LONG- PROMEDIO LINEA</t>
  </si>
  <si>
    <t>FRECUENCIA (HPM)</t>
  </si>
  <si>
    <t>FREC-PROMEDIO LINEA (HPM)</t>
  </si>
  <si>
    <t>KM-VEH (HPM)</t>
  </si>
  <si>
    <t>KM-VEH - PROMEDIO LINEA (HPM)</t>
  </si>
  <si>
    <t>CAPACIDAD TRANSPORTADORA (HPM)</t>
  </si>
  <si>
    <t>CAP TRANSP - PROMEDIO LINEA (HPM)</t>
  </si>
  <si>
    <t>PASAJEROS (HPM)</t>
  </si>
  <si>
    <t>PAS-PROMEDIO LINEA (HPM)</t>
  </si>
  <si>
    <t>REL V/C (HPM)</t>
  </si>
  <si>
    <t>IPK (HPM)</t>
  </si>
  <si>
    <t>IPK - PROMEDIO LINEA (HPM)</t>
  </si>
  <si>
    <t>FLOTA (HPM)</t>
  </si>
  <si>
    <t>FLOTA PROM LINEA (HPM)</t>
  </si>
  <si>
    <t>DESCRIPCION LINEA</t>
  </si>
  <si>
    <t>VARIACION ACTUAL VS FUT1</t>
  </si>
  <si>
    <t>VARIACION ACTUAL VS FUT2</t>
  </si>
  <si>
    <t>VARIACION FUT1 VS FUT2</t>
  </si>
  <si>
    <t>CORREDOR</t>
  </si>
  <si>
    <t>LINEA</t>
  </si>
  <si>
    <t>LINEA-VINCULADOR</t>
  </si>
  <si>
    <t>TIPOLOGIA-ACT</t>
  </si>
  <si>
    <t>LONG-ACT</t>
  </si>
  <si>
    <t>FREC_HPM-ACT</t>
  </si>
  <si>
    <t>PAS_HPM-ACT</t>
  </si>
  <si>
    <t>PAS_MAX-ACT</t>
  </si>
  <si>
    <t>KM_VEH-ACT</t>
  </si>
  <si>
    <t>CAP_HPM-ACT</t>
  </si>
  <si>
    <t>IPK_HPM-ACT</t>
  </si>
  <si>
    <t>FLOTA-hpm-ACT</t>
  </si>
  <si>
    <t>TIPOLOGIA-FUT</t>
  </si>
  <si>
    <t>LONG-FUT</t>
  </si>
  <si>
    <t>FREC_HPM-FUT</t>
  </si>
  <si>
    <t>PAS_HPM-FUT</t>
  </si>
  <si>
    <t>PAS_MAX-FUT</t>
  </si>
  <si>
    <t>KM_VEH-FUT</t>
  </si>
  <si>
    <t>CAP_HPM-FUT</t>
  </si>
  <si>
    <t>IPK_HPM-FUT</t>
  </si>
  <si>
    <t>FLOTA-hpm-FUT</t>
  </si>
  <si>
    <t>LONG_HPM</t>
  </si>
  <si>
    <t>FREC_HPM</t>
  </si>
  <si>
    <t>PAS_HPM</t>
  </si>
  <si>
    <t>PAS_MAX</t>
  </si>
  <si>
    <t>KM_VEH</t>
  </si>
  <si>
    <t>IPK_HPM</t>
  </si>
  <si>
    <t>1A</t>
  </si>
  <si>
    <t>1ASC</t>
  </si>
  <si>
    <t>URBANA</t>
  </si>
  <si>
    <t>1AVA</t>
  </si>
  <si>
    <t>1B</t>
  </si>
  <si>
    <t>1C</t>
  </si>
  <si>
    <t>1ENL</t>
  </si>
  <si>
    <t>2A</t>
  </si>
  <si>
    <t>2B</t>
  </si>
  <si>
    <t>2BFL</t>
  </si>
  <si>
    <t>2BMI</t>
  </si>
  <si>
    <t>2C</t>
  </si>
  <si>
    <t>2D</t>
  </si>
  <si>
    <t>2E</t>
  </si>
  <si>
    <t>2F</t>
  </si>
  <si>
    <t>2G</t>
  </si>
  <si>
    <t>2R</t>
  </si>
  <si>
    <t>2RL</t>
  </si>
  <si>
    <t>METROPOLITANA</t>
  </si>
  <si>
    <t>3A</t>
  </si>
  <si>
    <t>3B</t>
  </si>
  <si>
    <t>3C</t>
  </si>
  <si>
    <t>3E</t>
  </si>
  <si>
    <t>3ENL</t>
  </si>
  <si>
    <t>4A</t>
  </si>
  <si>
    <t>4ARO</t>
  </si>
  <si>
    <t>4ASA</t>
  </si>
  <si>
    <t>4AT</t>
  </si>
  <si>
    <t>4B</t>
  </si>
  <si>
    <t>4C</t>
  </si>
  <si>
    <t>4CI</t>
  </si>
  <si>
    <t>4D</t>
  </si>
  <si>
    <t>4E</t>
  </si>
  <si>
    <t>5A</t>
  </si>
  <si>
    <t>5B</t>
  </si>
  <si>
    <t>5B (SAC)</t>
  </si>
  <si>
    <t>5B (TCC)</t>
  </si>
  <si>
    <t>5C</t>
  </si>
  <si>
    <t>5CE</t>
  </si>
  <si>
    <t>5CH</t>
  </si>
  <si>
    <t>5D</t>
  </si>
  <si>
    <t>5ME</t>
  </si>
  <si>
    <t>6A</t>
  </si>
  <si>
    <t>6B</t>
  </si>
  <si>
    <t>6C</t>
  </si>
  <si>
    <t>6CA</t>
  </si>
  <si>
    <t>6CQ</t>
  </si>
  <si>
    <t>6D</t>
  </si>
  <si>
    <t>6QL</t>
  </si>
  <si>
    <t>6SI</t>
  </si>
  <si>
    <t>7A</t>
  </si>
  <si>
    <t>7AB</t>
  </si>
  <si>
    <t>7B</t>
  </si>
  <si>
    <t>7C</t>
  </si>
  <si>
    <t>7CD</t>
  </si>
  <si>
    <t>7D</t>
  </si>
  <si>
    <t>7E</t>
  </si>
  <si>
    <t>7ECI</t>
  </si>
  <si>
    <t>7EPIN</t>
  </si>
  <si>
    <t>7ENL</t>
  </si>
  <si>
    <t>7SA21</t>
  </si>
  <si>
    <t>7SA26</t>
  </si>
  <si>
    <t>7SASU</t>
  </si>
  <si>
    <t>7SL</t>
  </si>
  <si>
    <t>8A</t>
  </si>
  <si>
    <t>8B</t>
  </si>
  <si>
    <t>8C</t>
  </si>
  <si>
    <t>8R / IBSUR</t>
  </si>
  <si>
    <t>8R</t>
  </si>
  <si>
    <t>INTERBARRIAL SALTA</t>
  </si>
  <si>
    <t>8TT</t>
  </si>
  <si>
    <t>TRONCAL URBANA</t>
  </si>
  <si>
    <t>IBCERRILLOS</t>
  </si>
  <si>
    <t>INTERBARRIAL RESTO</t>
  </si>
  <si>
    <t>IBCHICOANA</t>
  </si>
  <si>
    <t>IBENCON</t>
  </si>
  <si>
    <t>IBNORTE</t>
  </si>
  <si>
    <t>IBOESTE</t>
  </si>
  <si>
    <t>IBROSARIO</t>
  </si>
  <si>
    <t>IBSUDESTE</t>
  </si>
  <si>
    <t>TEO</t>
  </si>
  <si>
    <t>TNO</t>
  </si>
  <si>
    <t>TNS</t>
  </si>
  <si>
    <t>TRONCAL METROPOLITANA</t>
  </si>
  <si>
    <t>TSE</t>
  </si>
  <si>
    <t>7TSE</t>
  </si>
  <si>
    <t>TSEO</t>
  </si>
  <si>
    <t>SUMA</t>
  </si>
  <si>
    <t>PROMEDIO LINEA</t>
  </si>
  <si>
    <t>FUTURO1</t>
  </si>
  <si>
    <t>FUTURO2</t>
  </si>
  <si>
    <t>VARIACION ACT VS FUT 1</t>
  </si>
  <si>
    <t>VARIACION ACT VS FUT 2</t>
  </si>
  <si>
    <t>VARIACION FUT 1 VS FUT 2</t>
  </si>
  <si>
    <t>Etiquetas de fila</t>
  </si>
  <si>
    <t>Suma de PAS_HPM-ACT</t>
  </si>
  <si>
    <t>Suma de KM_VEH-ACT</t>
  </si>
  <si>
    <t>Suma de CAP_HPM-ACT</t>
  </si>
  <si>
    <t>Suma de FLOTA-hpm-ACT</t>
  </si>
  <si>
    <t>Suma de PAS_HPM-FUT</t>
  </si>
  <si>
    <t>Suma de KM_VEH-FUT</t>
  </si>
  <si>
    <t>Suma de CAP_HPM-FUT</t>
  </si>
  <si>
    <t>Suma de FLOTA-hpm-FUT</t>
  </si>
  <si>
    <t>Suma de PAS_HPM-FUT2</t>
  </si>
  <si>
    <t>Suma de KM_VEH-FUT2</t>
  </si>
  <si>
    <t>Suma de CAP_HPM-FUT2</t>
  </si>
  <si>
    <t>Suma de FLOTA-hpm-FUT2</t>
  </si>
  <si>
    <t>CAP_HPM</t>
  </si>
  <si>
    <t>FLOTA-hpm</t>
  </si>
  <si>
    <t>Total general</t>
  </si>
  <si>
    <t>SISTEMA</t>
  </si>
  <si>
    <t>FLOTA_HPM</t>
  </si>
  <si>
    <t>T-CICLO-ACT (min)</t>
  </si>
  <si>
    <t>T-CICLO-FUT (min)</t>
  </si>
  <si>
    <t>% TRANSBORDO (HPM)</t>
  </si>
  <si>
    <t>TIEMPO CICLO-PROMEDIO LINEA (min) (HPM)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</si>
</sst>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8CCE4"/>
        <bgColor rgb="FF000000"/>
      </patternFill>
    </fill>
    <fill>
      <patternFill patternType="solid">
        <fgColor rgb="FFFCD5B4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8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7" xfId="2" applyNumberFormat="1" applyFont="1" applyBorder="1" applyAlignment="1">
      <alignment horizontal="center"/>
    </xf>
    <xf numFmtId="0" fontId="0" fillId="0" borderId="8" xfId="0" applyBorder="1" applyAlignment="1">
      <alignment horizontal="left"/>
    </xf>
    <xf numFmtId="1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left"/>
    </xf>
    <xf numFmtId="1" fontId="0" fillId="0" borderId="13" xfId="0" applyNumberForma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0" fillId="0" borderId="20" xfId="0" applyBorder="1" applyAlignment="1">
      <alignment horizontal="left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43" fontId="0" fillId="0" borderId="2" xfId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/>
    </xf>
    <xf numFmtId="9" fontId="0" fillId="0" borderId="29" xfId="2" applyFont="1" applyBorder="1" applyAlignment="1">
      <alignment horizontal="center"/>
    </xf>
    <xf numFmtId="9" fontId="0" fillId="0" borderId="27" xfId="2" applyFont="1" applyBorder="1" applyAlignment="1">
      <alignment horizontal="center"/>
    </xf>
    <xf numFmtId="2" fontId="3" fillId="7" borderId="31" xfId="0" applyNumberFormat="1" applyFont="1" applyFill="1" applyBorder="1" applyAlignment="1">
      <alignment horizontal="center"/>
    </xf>
    <xf numFmtId="1" fontId="0" fillId="7" borderId="21" xfId="0" applyNumberFormat="1" applyFill="1" applyBorder="1" applyAlignment="1">
      <alignment horizontal="center"/>
    </xf>
    <xf numFmtId="2" fontId="0" fillId="7" borderId="21" xfId="0" applyNumberFormat="1" applyFill="1" applyBorder="1" applyAlignment="1">
      <alignment horizontal="center"/>
    </xf>
    <xf numFmtId="165" fontId="3" fillId="7" borderId="27" xfId="0" applyNumberFormat="1" applyFont="1" applyFill="1" applyBorder="1" applyAlignment="1">
      <alignment horizontal="center"/>
    </xf>
    <xf numFmtId="1" fontId="3" fillId="7" borderId="27" xfId="0" applyNumberFormat="1" applyFont="1" applyFill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65" fontId="0" fillId="0" borderId="29" xfId="0" applyNumberFormat="1" applyBorder="1" applyAlignment="1">
      <alignment horizontal="center"/>
    </xf>
    <xf numFmtId="165" fontId="0" fillId="0" borderId="27" xfId="0" applyNumberFormat="1" applyBorder="1" applyAlignment="1">
      <alignment horizontal="center"/>
    </xf>
    <xf numFmtId="1" fontId="0" fillId="0" borderId="27" xfId="0" applyNumberFormat="1" applyBorder="1" applyAlignment="1">
      <alignment horizontal="center" vertical="center"/>
    </xf>
    <xf numFmtId="0" fontId="0" fillId="0" borderId="31" xfId="0" applyBorder="1" applyAlignment="1">
      <alignment horizontal="center"/>
    </xf>
    <xf numFmtId="1" fontId="8" fillId="7" borderId="21" xfId="0" applyNumberFormat="1" applyFont="1" applyFill="1" applyBorder="1" applyAlignment="1">
      <alignment horizontal="center"/>
    </xf>
    <xf numFmtId="2" fontId="8" fillId="7" borderId="21" xfId="0" applyNumberFormat="1" applyFont="1" applyFill="1" applyBorder="1" applyAlignment="1">
      <alignment horizontal="center"/>
    </xf>
    <xf numFmtId="9" fontId="0" fillId="0" borderId="11" xfId="2" applyFont="1" applyBorder="1" applyAlignment="1">
      <alignment horizontal="center"/>
    </xf>
    <xf numFmtId="9" fontId="0" fillId="0" borderId="12" xfId="2" applyFon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9" fontId="0" fillId="0" borderId="11" xfId="2" applyFont="1" applyFill="1" applyBorder="1" applyAlignment="1">
      <alignment horizontal="center"/>
    </xf>
    <xf numFmtId="9" fontId="0" fillId="0" borderId="12" xfId="2" applyFont="1" applyFill="1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9" fontId="0" fillId="0" borderId="0" xfId="2" applyFont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36" xfId="0" applyFont="1" applyBorder="1" applyAlignment="1">
      <alignment horizontal="center" vertical="center"/>
    </xf>
    <xf numFmtId="0" fontId="7" fillId="8" borderId="4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7" fillId="10" borderId="12" xfId="0" applyFont="1" applyFill="1" applyBorder="1" applyAlignment="1">
      <alignment horizontal="center" vertical="center" wrapText="1"/>
    </xf>
    <xf numFmtId="0" fontId="7" fillId="10" borderId="40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28" xfId="0" applyBorder="1" applyAlignment="1">
      <alignment horizontal="center"/>
    </xf>
    <xf numFmtId="1" fontId="0" fillId="0" borderId="20" xfId="0" applyNumberFormat="1" applyBorder="1" applyAlignment="1">
      <alignment horizontal="center"/>
    </xf>
    <xf numFmtId="2" fontId="0" fillId="0" borderId="41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164" fontId="0" fillId="0" borderId="20" xfId="2" applyNumberFormat="1" applyFont="1" applyBorder="1" applyAlignment="1">
      <alignment horizontal="center"/>
    </xf>
    <xf numFmtId="164" fontId="0" fillId="0" borderId="21" xfId="2" applyNumberFormat="1" applyFont="1" applyBorder="1" applyAlignment="1">
      <alignment horizontal="center"/>
    </xf>
    <xf numFmtId="164" fontId="0" fillId="0" borderId="41" xfId="2" applyNumberFormat="1" applyFont="1" applyBorder="1" applyAlignment="1">
      <alignment horizontal="center"/>
    </xf>
    <xf numFmtId="1" fontId="0" fillId="0" borderId="29" xfId="0" applyNumberFormat="1" applyBorder="1" applyAlignment="1">
      <alignment horizontal="center"/>
    </xf>
    <xf numFmtId="2" fontId="0" fillId="0" borderId="42" xfId="0" applyNumberFormat="1" applyBorder="1" applyAlignment="1">
      <alignment horizontal="center"/>
    </xf>
    <xf numFmtId="2" fontId="0" fillId="0" borderId="30" xfId="0" applyNumberFormat="1" applyBorder="1" applyAlignment="1">
      <alignment horizontal="center"/>
    </xf>
    <xf numFmtId="164" fontId="0" fillId="0" borderId="29" xfId="2" applyNumberFormat="1" applyFont="1" applyBorder="1" applyAlignment="1">
      <alignment horizontal="center"/>
    </xf>
    <xf numFmtId="164" fontId="0" fillId="0" borderId="27" xfId="2" applyNumberFormat="1" applyFont="1" applyBorder="1" applyAlignment="1">
      <alignment horizontal="center"/>
    </xf>
    <xf numFmtId="164" fontId="0" fillId="0" borderId="42" xfId="2" applyNumberFormat="1" applyFont="1" applyBorder="1" applyAlignment="1">
      <alignment horizontal="center"/>
    </xf>
    <xf numFmtId="0" fontId="0" fillId="0" borderId="33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2" fontId="0" fillId="0" borderId="43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164" fontId="0" fillId="0" borderId="14" xfId="2" applyNumberFormat="1" applyFont="1" applyBorder="1" applyAlignment="1">
      <alignment horizontal="center"/>
    </xf>
    <xf numFmtId="164" fontId="0" fillId="0" borderId="15" xfId="2" applyNumberFormat="1" applyFont="1" applyBorder="1" applyAlignment="1">
      <alignment horizontal="center"/>
    </xf>
    <xf numFmtId="164" fontId="0" fillId="0" borderId="43" xfId="2" applyNumberFormat="1" applyFont="1" applyBorder="1" applyAlignment="1">
      <alignment horizontal="center"/>
    </xf>
    <xf numFmtId="0" fontId="0" fillId="0" borderId="36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164" fontId="0" fillId="0" borderId="4" xfId="2" applyNumberFormat="1" applyFont="1" applyBorder="1" applyAlignment="1">
      <alignment horizontal="center"/>
    </xf>
    <xf numFmtId="164" fontId="0" fillId="0" borderId="5" xfId="2" applyNumberFormat="1" applyFont="1" applyBorder="1" applyAlignment="1">
      <alignment horizontal="center"/>
    </xf>
    <xf numFmtId="1" fontId="0" fillId="0" borderId="1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3" fillId="0" borderId="0" xfId="0" applyFont="1" applyAlignment="1">
      <alignment wrapText="1"/>
    </xf>
    <xf numFmtId="0" fontId="5" fillId="11" borderId="20" xfId="0" applyFont="1" applyFill="1" applyBorder="1" applyAlignment="1">
      <alignment horizontal="center"/>
    </xf>
    <xf numFmtId="0" fontId="5" fillId="11" borderId="21" xfId="0" applyFont="1" applyFill="1" applyBorder="1" applyAlignment="1">
      <alignment horizontal="center"/>
    </xf>
    <xf numFmtId="0" fontId="5" fillId="11" borderId="29" xfId="0" applyFont="1" applyFill="1" applyBorder="1" applyAlignment="1">
      <alignment horizontal="center"/>
    </xf>
    <xf numFmtId="0" fontId="5" fillId="11" borderId="27" xfId="0" applyFont="1" applyFill="1" applyBorder="1" applyAlignment="1">
      <alignment horizontal="center"/>
    </xf>
    <xf numFmtId="0" fontId="5" fillId="11" borderId="14" xfId="0" applyFont="1" applyFill="1" applyBorder="1" applyAlignment="1">
      <alignment horizontal="center"/>
    </xf>
    <xf numFmtId="0" fontId="5" fillId="11" borderId="11" xfId="0" applyFont="1" applyFill="1" applyBorder="1" applyAlignment="1">
      <alignment horizontal="center"/>
    </xf>
    <xf numFmtId="0" fontId="5" fillId="11" borderId="12" xfId="0" applyFont="1" applyFill="1" applyBorder="1" applyAlignment="1">
      <alignment horizontal="center"/>
    </xf>
    <xf numFmtId="1" fontId="0" fillId="0" borderId="0" xfId="0" applyNumberFormat="1"/>
    <xf numFmtId="1" fontId="8" fillId="0" borderId="21" xfId="0" applyNumberFormat="1" applyFont="1" applyBorder="1" applyAlignment="1">
      <alignment horizontal="center"/>
    </xf>
    <xf numFmtId="1" fontId="8" fillId="0" borderId="27" xfId="0" applyNumberFormat="1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/>
    </xf>
    <xf numFmtId="0" fontId="8" fillId="0" borderId="29" xfId="0" applyFont="1" applyBorder="1" applyAlignment="1">
      <alignment horizontal="center" vertical="center"/>
    </xf>
    <xf numFmtId="2" fontId="8" fillId="7" borderId="31" xfId="0" applyNumberFormat="1" applyFont="1" applyFill="1" applyBorder="1" applyAlignment="1">
      <alignment horizontal="center"/>
    </xf>
    <xf numFmtId="2" fontId="8" fillId="7" borderId="27" xfId="0" applyNumberFormat="1" applyFont="1" applyFill="1" applyBorder="1" applyAlignment="1">
      <alignment horizontal="center" vertical="center"/>
    </xf>
    <xf numFmtId="1" fontId="8" fillId="7" borderId="27" xfId="0" applyNumberFormat="1" applyFont="1" applyFill="1" applyBorder="1" applyAlignment="1">
      <alignment horizontal="center" vertical="center"/>
    </xf>
    <xf numFmtId="2" fontId="8" fillId="0" borderId="31" xfId="0" applyNumberFormat="1" applyFont="1" applyBorder="1" applyAlignment="1">
      <alignment horizontal="center"/>
    </xf>
    <xf numFmtId="165" fontId="8" fillId="0" borderId="31" xfId="0" applyNumberFormat="1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2" fontId="3" fillId="7" borderId="34" xfId="0" applyNumberFormat="1" applyFont="1" applyFill="1" applyBorder="1" applyAlignment="1">
      <alignment horizontal="center"/>
    </xf>
    <xf numFmtId="1" fontId="0" fillId="7" borderId="18" xfId="0" applyNumberFormat="1" applyFill="1" applyBorder="1" applyAlignment="1">
      <alignment horizontal="center"/>
    </xf>
    <xf numFmtId="1" fontId="3" fillId="7" borderId="12" xfId="0" applyNumberFormat="1" applyFont="1" applyFill="1" applyBorder="1" applyAlignment="1">
      <alignment horizontal="center"/>
    </xf>
    <xf numFmtId="2" fontId="0" fillId="7" borderId="18" xfId="0" applyNumberFormat="1" applyFill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" fontId="8" fillId="0" borderId="12" xfId="0" applyNumberFormat="1" applyFont="1" applyBorder="1" applyAlignment="1">
      <alignment horizontal="center"/>
    </xf>
    <xf numFmtId="1" fontId="8" fillId="0" borderId="42" xfId="0" applyNumberFormat="1" applyFont="1" applyBorder="1" applyAlignment="1">
      <alignment horizontal="center" vertical="center"/>
    </xf>
    <xf numFmtId="1" fontId="3" fillId="7" borderId="42" xfId="0" applyNumberFormat="1" applyFont="1" applyFill="1" applyBorder="1" applyAlignment="1">
      <alignment horizontal="center"/>
    </xf>
    <xf numFmtId="1" fontId="3" fillId="7" borderId="40" xfId="0" applyNumberFormat="1" applyFont="1" applyFill="1" applyBorder="1" applyAlignment="1">
      <alignment horizontal="center"/>
    </xf>
    <xf numFmtId="0" fontId="5" fillId="11" borderId="41" xfId="0" applyFont="1" applyFill="1" applyBorder="1" applyAlignment="1">
      <alignment horizontal="center"/>
    </xf>
    <xf numFmtId="0" fontId="5" fillId="11" borderId="42" xfId="0" applyFont="1" applyFill="1" applyBorder="1" applyAlignment="1">
      <alignment horizontal="center"/>
    </xf>
    <xf numFmtId="0" fontId="5" fillId="11" borderId="40" xfId="0" applyFont="1" applyFill="1" applyBorder="1" applyAlignment="1">
      <alignment horizontal="center"/>
    </xf>
    <xf numFmtId="9" fontId="0" fillId="0" borderId="42" xfId="2" applyFont="1" applyBorder="1" applyAlignment="1">
      <alignment horizontal="center"/>
    </xf>
    <xf numFmtId="9" fontId="0" fillId="0" borderId="40" xfId="2" applyFont="1" applyFill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1" fontId="8" fillId="0" borderId="21" xfId="0" applyNumberFormat="1" applyFont="1" applyBorder="1" applyAlignment="1">
      <alignment horizontal="center" vertical="center"/>
    </xf>
    <xf numFmtId="1" fontId="8" fillId="0" borderId="41" xfId="0" applyNumberFormat="1" applyFont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9" fontId="0" fillId="0" borderId="20" xfId="2" applyFont="1" applyBorder="1" applyAlignment="1">
      <alignment horizontal="center"/>
    </xf>
    <xf numFmtId="9" fontId="0" fillId="0" borderId="21" xfId="2" applyFont="1" applyBorder="1" applyAlignment="1">
      <alignment horizontal="center"/>
    </xf>
    <xf numFmtId="9" fontId="0" fillId="0" borderId="41" xfId="2" applyFont="1" applyBorder="1" applyAlignment="1">
      <alignment horizontal="center"/>
    </xf>
    <xf numFmtId="9" fontId="0" fillId="0" borderId="46" xfId="2" applyFont="1" applyBorder="1" applyAlignment="1">
      <alignment horizontal="center"/>
    </xf>
    <xf numFmtId="0" fontId="7" fillId="11" borderId="4" xfId="0" applyFont="1" applyFill="1" applyBorder="1" applyAlignment="1">
      <alignment horizontal="center" vertical="center" wrapText="1"/>
    </xf>
    <xf numFmtId="0" fontId="7" fillId="11" borderId="5" xfId="0" applyFont="1" applyFill="1" applyBorder="1" applyAlignment="1">
      <alignment horizontal="center" vertical="center" wrapText="1"/>
    </xf>
    <xf numFmtId="0" fontId="7" fillId="11" borderId="7" xfId="0" applyFont="1" applyFill="1" applyBorder="1" applyAlignment="1">
      <alignment horizontal="center" vertical="center" wrapText="1"/>
    </xf>
    <xf numFmtId="0" fontId="7" fillId="11" borderId="45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/>
    </xf>
    <xf numFmtId="0" fontId="7" fillId="10" borderId="9" xfId="0" applyFont="1" applyFill="1" applyBorder="1" applyAlignment="1">
      <alignment horizontal="center"/>
    </xf>
    <xf numFmtId="0" fontId="7" fillId="10" borderId="39" xfId="0" applyFont="1" applyFill="1" applyBorder="1" applyAlignment="1">
      <alignment horizontal="center"/>
    </xf>
    <xf numFmtId="0" fontId="7" fillId="8" borderId="24" xfId="0" applyFont="1" applyFill="1" applyBorder="1" applyAlignment="1">
      <alignment horizontal="center"/>
    </xf>
    <xf numFmtId="0" fontId="7" fillId="8" borderId="25" xfId="0" applyFont="1" applyFill="1" applyBorder="1" applyAlignment="1">
      <alignment horizontal="center"/>
    </xf>
    <xf numFmtId="0" fontId="7" fillId="8" borderId="26" xfId="0" applyFont="1" applyFill="1" applyBorder="1" applyAlignment="1">
      <alignment horizontal="center"/>
    </xf>
    <xf numFmtId="0" fontId="7" fillId="6" borderId="36" xfId="0" applyFont="1" applyFill="1" applyBorder="1" applyAlignment="1">
      <alignment horizontal="center"/>
    </xf>
    <xf numFmtId="0" fontId="7" fillId="6" borderId="37" xfId="0" applyFont="1" applyFill="1" applyBorder="1" applyAlignment="1">
      <alignment horizontal="center"/>
    </xf>
    <xf numFmtId="0" fontId="7" fillId="6" borderId="38" xfId="0" applyFont="1" applyFill="1" applyBorder="1" applyAlignment="1">
      <alignment horizontal="center"/>
    </xf>
    <xf numFmtId="0" fontId="7" fillId="9" borderId="36" xfId="0" applyFont="1" applyFill="1" applyBorder="1" applyAlignment="1">
      <alignment horizontal="center"/>
    </xf>
    <xf numFmtId="0" fontId="7" fillId="9" borderId="37" xfId="0" applyFont="1" applyFill="1" applyBorder="1" applyAlignment="1">
      <alignment horizontal="center"/>
    </xf>
    <xf numFmtId="0" fontId="7" fillId="11" borderId="24" xfId="0" applyFont="1" applyFill="1" applyBorder="1" applyAlignment="1">
      <alignment horizontal="center"/>
    </xf>
    <xf numFmtId="0" fontId="7" fillId="11" borderId="25" xfId="0" applyFont="1" applyFill="1" applyBorder="1" applyAlignment="1">
      <alignment horizontal="center"/>
    </xf>
    <xf numFmtId="0" fontId="7" fillId="11" borderId="26" xfId="0" applyFont="1" applyFill="1" applyBorder="1" applyAlignment="1">
      <alignment horizontal="center"/>
    </xf>
    <xf numFmtId="0" fontId="5" fillId="3" borderId="24" xfId="0" applyFont="1" applyFill="1" applyBorder="1" applyAlignment="1">
      <alignment horizontal="center"/>
    </xf>
    <xf numFmtId="0" fontId="5" fillId="3" borderId="25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0" fontId="6" fillId="4" borderId="26" xfId="0" applyFont="1" applyFill="1" applyBorder="1" applyAlignment="1">
      <alignment horizontal="center"/>
    </xf>
    <xf numFmtId="0" fontId="6" fillId="5" borderId="36" xfId="0" applyFont="1" applyFill="1" applyBorder="1" applyAlignment="1">
      <alignment horizontal="center"/>
    </xf>
    <xf numFmtId="0" fontId="6" fillId="5" borderId="37" xfId="0" applyFont="1" applyFill="1" applyBorder="1" applyAlignment="1">
      <alignment horizontal="center"/>
    </xf>
    <xf numFmtId="0" fontId="6" fillId="5" borderId="38" xfId="0" applyFont="1" applyFill="1" applyBorder="1" applyAlignment="1">
      <alignment horizontal="center"/>
    </xf>
    <xf numFmtId="2" fontId="8" fillId="0" borderId="0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8" fillId="0" borderId="50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0" fontId="3" fillId="7" borderId="42" xfId="0" applyFont="1" applyFill="1" applyBorder="1" applyAlignment="1">
      <alignment horizontal="center"/>
    </xf>
    <xf numFmtId="0" fontId="0" fillId="0" borderId="42" xfId="0" applyBorder="1" applyAlignment="1">
      <alignment horizontal="center"/>
    </xf>
    <xf numFmtId="2" fontId="8" fillId="7" borderId="42" xfId="0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1" fontId="8" fillId="0" borderId="10" xfId="0" applyNumberFormat="1" applyFont="1" applyBorder="1" applyAlignment="1">
      <alignment horizontal="center" vertical="center"/>
    </xf>
    <xf numFmtId="1" fontId="8" fillId="7" borderId="30" xfId="0" applyNumberFormat="1" applyFont="1" applyFill="1" applyBorder="1" applyAlignment="1">
      <alignment horizontal="center" vertical="center"/>
    </xf>
    <xf numFmtId="1" fontId="8" fillId="0" borderId="30" xfId="0" applyNumberFormat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49" xfId="0" applyFont="1" applyFill="1" applyBorder="1" applyAlignment="1">
      <alignment horizontal="center" vertical="center" wrapText="1"/>
    </xf>
    <xf numFmtId="2" fontId="0" fillId="0" borderId="27" xfId="0" applyNumberFormat="1" applyBorder="1" applyAlignment="1">
      <alignment horizontal="center"/>
    </xf>
    <xf numFmtId="1" fontId="0" fillId="7" borderId="27" xfId="0" applyNumberFormat="1" applyFill="1" applyBorder="1" applyAlignment="1">
      <alignment horizontal="center"/>
    </xf>
    <xf numFmtId="2" fontId="0" fillId="7" borderId="27" xfId="0" applyNumberFormat="1" applyFill="1" applyBorder="1" applyAlignment="1">
      <alignment horizontal="center"/>
    </xf>
    <xf numFmtId="2" fontId="8" fillId="7" borderId="27" xfId="0" applyNumberFormat="1" applyFont="1" applyFill="1" applyBorder="1" applyAlignment="1">
      <alignment horizontal="center"/>
    </xf>
    <xf numFmtId="1" fontId="8" fillId="7" borderId="27" xfId="0" applyNumberFormat="1" applyFont="1" applyFill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2" fontId="3" fillId="7" borderId="29" xfId="0" applyNumberFormat="1" applyFont="1" applyFill="1" applyBorder="1" applyAlignment="1">
      <alignment horizontal="center"/>
    </xf>
    <xf numFmtId="2" fontId="0" fillId="0" borderId="29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2" fontId="8" fillId="7" borderId="29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6" fillId="5" borderId="4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/>
    </xf>
    <xf numFmtId="0" fontId="0" fillId="0" borderId="0" xfId="0" applyAlignment="1">
      <alignment wrapText="1"/>
    </xf>
    <xf numFmtId="165" fontId="3" fillId="7" borderId="32" xfId="0" applyNumberFormat="1" applyFont="1" applyFill="1" applyBorder="1" applyAlignment="1">
      <alignment horizontal="center"/>
    </xf>
    <xf numFmtId="165" fontId="0" fillId="0" borderId="27" xfId="0" applyNumberFormat="1" applyBorder="1" applyAlignment="1">
      <alignment horizontal="center" vertical="center"/>
    </xf>
    <xf numFmtId="165" fontId="8" fillId="7" borderId="27" xfId="0" applyNumberFormat="1" applyFont="1" applyFill="1" applyBorder="1" applyAlignment="1">
      <alignment horizontal="center" vertical="center"/>
    </xf>
    <xf numFmtId="165" fontId="8" fillId="0" borderId="9" xfId="0" applyNumberFormat="1" applyFont="1" applyBorder="1" applyAlignment="1">
      <alignment horizontal="center" vertical="center"/>
    </xf>
    <xf numFmtId="165" fontId="8" fillId="0" borderId="27" xfId="0" applyNumberFormat="1" applyFont="1" applyBorder="1" applyAlignment="1">
      <alignment horizontal="center" vertical="center"/>
    </xf>
    <xf numFmtId="165" fontId="8" fillId="0" borderId="21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/>
    </xf>
    <xf numFmtId="165" fontId="8" fillId="0" borderId="18" xfId="0" applyNumberFormat="1" applyFont="1" applyBorder="1" applyAlignment="1">
      <alignment horizontal="center" vertical="center"/>
    </xf>
    <xf numFmtId="165" fontId="3" fillId="7" borderId="44" xfId="0" applyNumberFormat="1" applyFont="1" applyFill="1" applyBorder="1" applyAlignment="1">
      <alignment horizontal="center"/>
    </xf>
    <xf numFmtId="9" fontId="0" fillId="0" borderId="52" xfId="2" applyFont="1" applyBorder="1" applyAlignment="1">
      <alignment horizontal="center"/>
    </xf>
    <xf numFmtId="0" fontId="7" fillId="11" borderId="1" xfId="0" applyFont="1" applyFill="1" applyBorder="1" applyAlignment="1">
      <alignment horizontal="center" vertical="center" wrapText="1"/>
    </xf>
    <xf numFmtId="0" fontId="7" fillId="11" borderId="53" xfId="0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9" fontId="0" fillId="0" borderId="8" xfId="2" applyFont="1" applyBorder="1" applyAlignment="1">
      <alignment horizontal="center"/>
    </xf>
    <xf numFmtId="9" fontId="0" fillId="0" borderId="9" xfId="2" applyFont="1" applyBorder="1" applyAlignment="1">
      <alignment horizontal="center"/>
    </xf>
    <xf numFmtId="9" fontId="0" fillId="0" borderId="39" xfId="2" applyFont="1" applyBorder="1" applyAlignment="1">
      <alignment horizontal="center"/>
    </xf>
    <xf numFmtId="9" fontId="0" fillId="0" borderId="51" xfId="2" applyFont="1" applyBorder="1" applyAlignment="1">
      <alignment horizontal="center"/>
    </xf>
    <xf numFmtId="164" fontId="0" fillId="0" borderId="54" xfId="2" applyNumberFormat="1" applyFont="1" applyBorder="1" applyAlignment="1">
      <alignment horizontal="center"/>
    </xf>
    <xf numFmtId="165" fontId="0" fillId="0" borderId="48" xfId="0" applyNumberFormat="1" applyBorder="1" applyAlignment="1">
      <alignment horizontal="center"/>
    </xf>
    <xf numFmtId="0" fontId="0" fillId="0" borderId="11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47" xfId="0" applyFill="1" applyBorder="1" applyAlignment="1">
      <alignment horizontal="left"/>
    </xf>
    <xf numFmtId="165" fontId="0" fillId="0" borderId="23" xfId="0" applyNumberFormat="1" applyBorder="1" applyAlignment="1">
      <alignment horizontal="center"/>
    </xf>
    <xf numFmtId="43" fontId="0" fillId="0" borderId="2" xfId="1" applyFont="1" applyFill="1" applyBorder="1" applyAlignment="1">
      <alignment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reeiwey\Documents\Trabajo%20a%20distancia%20FREE\Salta%20-%20Saeta\PROCESAMIENTO%20INDICADORES\COMPARACION_ACT-F1-F2_V1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reeiwey" refreshedDate="44866.728914467596" createdVersion="8" refreshedVersion="8" minRefreshableVersion="3" recordCount="76" xr:uid="{D6AC09C7-6C54-4AB9-A73C-5075B3E32679}">
  <cacheSource type="worksheet">
    <worksheetSource ref="A2:AY78" sheet="TABLA COMPARATIVA-ENTREGA" r:id="rId2"/>
  </cacheSource>
  <cacheFields count="51">
    <cacheField name="CORREDOR" numFmtId="0">
      <sharedItems containsSemiMixedTypes="0" containsString="0" containsNumber="1" containsInteger="1" minValue="1" maxValue="8" count="8">
        <n v="1"/>
        <n v="2"/>
        <n v="3"/>
        <n v="4"/>
        <n v="5"/>
        <n v="6"/>
        <n v="7"/>
        <n v="8"/>
      </sharedItems>
    </cacheField>
    <cacheField name="LINEA" numFmtId="0">
      <sharedItems/>
    </cacheField>
    <cacheField name="LINEA-VINCULADOR" numFmtId="0">
      <sharedItems/>
    </cacheField>
    <cacheField name="TIPOLOGIA-ACT" numFmtId="0">
      <sharedItems/>
    </cacheField>
    <cacheField name="LONG-ACT" numFmtId="2">
      <sharedItems containsSemiMixedTypes="0" containsString="0" containsNumber="1" minValue="0" maxValue="90.2"/>
    </cacheField>
    <cacheField name="FREC_HPM-ACT" numFmtId="2">
      <sharedItems containsSemiMixedTypes="0" containsString="0" containsNumber="1" minValue="0" maxValue="21"/>
    </cacheField>
    <cacheField name="PAS_HPM-ACT" numFmtId="1">
      <sharedItems containsSemiMixedTypes="0" containsString="0" containsNumber="1" minValue="0" maxValue="2720"/>
    </cacheField>
    <cacheField name="PAS_MAX-ACT" numFmtId="2">
      <sharedItems containsSemiMixedTypes="0" containsString="0" containsNumber="1" containsInteger="1" minValue="0" maxValue="868"/>
    </cacheField>
    <cacheField name="KM_VEH-ACT" numFmtId="2">
      <sharedItems containsSemiMixedTypes="0" containsString="0" containsNumber="1" minValue="0" maxValue="915.9"/>
    </cacheField>
    <cacheField name="CAP_HPM-ACT" numFmtId="2">
      <sharedItems containsSemiMixedTypes="0" containsString="0" containsNumber="1" minValue="0" maxValue="2400"/>
    </cacheField>
    <cacheField name="IPK_HPM-ACT" numFmtId="2">
      <sharedItems containsSemiMixedTypes="0" containsString="0" containsNumber="1" minValue="0" maxValue="7.7005167378117294"/>
    </cacheField>
    <cacheField name="FLOTA-hpm-ACT" numFmtId="2">
      <sharedItems containsSemiMixedTypes="0" containsString="0" containsNumber="1" containsInteger="1" minValue="0" maxValue="31"/>
    </cacheField>
    <cacheField name="TIPOLOGIA-FUT" numFmtId="0">
      <sharedItems containsBlank="1"/>
    </cacheField>
    <cacheField name="LONG-FUT" numFmtId="2">
      <sharedItems containsString="0" containsBlank="1" containsNumber="1" minValue="0" maxValue="90.2"/>
    </cacheField>
    <cacheField name="FREC_HPM-FUT" numFmtId="2">
      <sharedItems containsString="0" containsBlank="1" containsNumber="1" minValue="0" maxValue="16"/>
    </cacheField>
    <cacheField name="PAS_HPM-FUT" numFmtId="0">
      <sharedItems containsString="0" containsBlank="1" containsNumber="1" minValue="0" maxValue="3157"/>
    </cacheField>
    <cacheField name="PAS_MAX-FUT" numFmtId="2">
      <sharedItems containsString="0" containsBlank="1" containsNumber="1" containsInteger="1" minValue="0" maxValue="1148"/>
    </cacheField>
    <cacheField name="KM_VEH-FUT" numFmtId="2">
      <sharedItems containsString="0" containsBlank="1" containsNumber="1" minValue="0" maxValue="666.68"/>
    </cacheField>
    <cacheField name="CAP_HPM-FUT" numFmtId="2">
      <sharedItems containsString="0" containsBlank="1" containsNumber="1" minValue="0" maxValue="2340"/>
    </cacheField>
    <cacheField name="IPK_HPM-FUT" numFmtId="2">
      <sharedItems containsString="0" containsBlank="1" containsNumber="1" minValue="0" maxValue="7.6314057031980882"/>
    </cacheField>
    <cacheField name="FLOTA-hpm-FUT" numFmtId="2">
      <sharedItems containsString="0" containsBlank="1" containsNumber="1" containsInteger="1" minValue="0" maxValue="38"/>
    </cacheField>
    <cacheField name="TIPOLOGIA-FUT2" numFmtId="0">
      <sharedItems containsBlank="1"/>
    </cacheField>
    <cacheField name="LONG-FUT2" numFmtId="0">
      <sharedItems containsString="0" containsBlank="1" containsNumber="1" minValue="0" maxValue="90.153999999999996"/>
    </cacheField>
    <cacheField name="FREC_HPM-FUT2" numFmtId="0">
      <sharedItems containsString="0" containsBlank="1" containsNumber="1" minValue="0" maxValue="16"/>
    </cacheField>
    <cacheField name="PAS_HPM-FUT2" numFmtId="1">
      <sharedItems containsString="0" containsBlank="1" containsNumber="1" minValue="0" maxValue="3157"/>
    </cacheField>
    <cacheField name="PAS_MAX-FUT2" numFmtId="0">
      <sharedItems containsString="0" containsBlank="1" containsNumber="1" containsInteger="1" minValue="0" maxValue="1155"/>
    </cacheField>
    <cacheField name="KM_VEH-FUT2" numFmtId="0">
      <sharedItems containsString="0" containsBlank="1" containsNumber="1" minValue="0" maxValue="666.68"/>
    </cacheField>
    <cacheField name="CAP_HPM-FUT2" numFmtId="0">
      <sharedItems containsString="0" containsBlank="1" containsNumber="1" minValue="0" maxValue="2340"/>
    </cacheField>
    <cacheField name="IPK_HPM-FUT2" numFmtId="2">
      <sharedItems containsString="0" containsBlank="1" containsNumber="1" minValue="0" maxValue="7.6747167457815051"/>
    </cacheField>
    <cacheField name="FLOTA-hpm-FUT2" numFmtId="0">
      <sharedItems containsString="0" containsBlank="1" containsNumber="1" containsInteger="1" minValue="0" maxValue="38"/>
    </cacheField>
    <cacheField name="LONG_HPM" numFmtId="9">
      <sharedItems containsString="0" containsBlank="1" containsNumber="1" minValue="-1" maxValue="1"/>
    </cacheField>
    <cacheField name="FREC_HPM" numFmtId="9">
      <sharedItems containsString="0" containsBlank="1" containsNumber="1" minValue="-1" maxValue="1"/>
    </cacheField>
    <cacheField name="PAS_HPM" numFmtId="9">
      <sharedItems containsString="0" containsBlank="1" containsNumber="1" minValue="-1" maxValue="1"/>
    </cacheField>
    <cacheField name="PAS_MAX" numFmtId="9">
      <sharedItems containsString="0" containsBlank="1" containsNumber="1" minValue="-1" maxValue="1"/>
    </cacheField>
    <cacheField name="KM_VEH" numFmtId="9">
      <sharedItems containsString="0" containsBlank="1" containsNumber="1" minValue="-1" maxValue="1"/>
    </cacheField>
    <cacheField name="IPK_HPM" numFmtId="9">
      <sharedItems containsString="0" containsBlank="1" containsNumber="1" minValue="-1" maxValue="1"/>
    </cacheField>
    <cacheField name="DOTACION_HPM" numFmtId="9">
      <sharedItems containsString="0" containsBlank="1" containsNumber="1" minValue="-1" maxValue="1"/>
    </cacheField>
    <cacheField name="LONG_HPM2" numFmtId="9">
      <sharedItems containsString="0" containsBlank="1" containsNumber="1" minValue="-1" maxValue="1"/>
    </cacheField>
    <cacheField name="FREC_HPM2" numFmtId="9">
      <sharedItems containsString="0" containsBlank="1" containsNumber="1" minValue="-1" maxValue="1"/>
    </cacheField>
    <cacheField name="PAS_HPM2" numFmtId="9">
      <sharedItems containsString="0" containsBlank="1" containsNumber="1" minValue="-1" maxValue="1"/>
    </cacheField>
    <cacheField name="PAS_MAX2" numFmtId="9">
      <sharedItems containsString="0" containsBlank="1" containsNumber="1" minValue="-1" maxValue="1"/>
    </cacheField>
    <cacheField name="KM_VEH2" numFmtId="9">
      <sharedItems containsString="0" containsBlank="1" containsNumber="1" minValue="-1" maxValue="1"/>
    </cacheField>
    <cacheField name="IPK_HPM2" numFmtId="9">
      <sharedItems containsString="0" containsBlank="1" containsNumber="1" minValue="-1" maxValue="1"/>
    </cacheField>
    <cacheField name="DOTACION_HPM2" numFmtId="9">
      <sharedItems containsString="0" containsBlank="1" containsNumber="1" minValue="-1" maxValue="1"/>
    </cacheField>
    <cacheField name="LONG_HPM3" numFmtId="9">
      <sharedItems containsString="0" containsBlank="1" containsNumber="1" minValue="-1" maxValue="3.1317725344159213E-2"/>
    </cacheField>
    <cacheField name="FREC_HPM3" numFmtId="9">
      <sharedItems containsString="0" containsBlank="1" containsNumber="1" minValue="-1" maxValue="0"/>
    </cacheField>
    <cacheField name="PAS_HPM3" numFmtId="9">
      <sharedItems containsString="0" containsBlank="1" containsNumber="1" minValue="-1" maxValue="2.4390243902439025E-2"/>
    </cacheField>
    <cacheField name="PAS_MAX3" numFmtId="9">
      <sharedItems containsString="0" containsBlank="1" containsNumber="1" minValue="-1" maxValue="3.4267912772585667E-2"/>
    </cacheField>
    <cacheField name="KM_VEH3" numFmtId="9">
      <sharedItems containsString="0" containsBlank="1" containsNumber="1" minValue="-1" maxValue="3.1317725344159213E-2"/>
    </cacheField>
    <cacheField name="IPK_HPM3" numFmtId="9">
      <sharedItems containsString="0" containsBlank="1" containsNumber="1" minValue="-1" maxValue="2.4390243902438952E-2"/>
    </cacheField>
    <cacheField name="DOTACION_HPM3" numFmtId="9">
      <sharedItems containsString="0" containsBlank="1" containsNumber="1" minValue="-1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6">
  <r>
    <x v="0"/>
    <s v="1A"/>
    <s v="1ASC"/>
    <s v="URBANA"/>
    <n v="29.369"/>
    <n v="8"/>
    <n v="689"/>
    <n v="434"/>
    <n v="234.952"/>
    <n v="1120"/>
    <n v="2.9325138751745037"/>
    <n v="14"/>
    <s v="URBANA"/>
    <n v="25.766999999999999"/>
    <n v="6"/>
    <n v="522"/>
    <n v="330"/>
    <n v="154.602"/>
    <n v="840"/>
    <n v="3.3764116893701246"/>
    <n v="10"/>
    <s v="URBANA"/>
    <n v="25.766999999999999"/>
    <n v="6"/>
    <n v="522"/>
    <n v="330"/>
    <n v="154.602"/>
    <n v="840"/>
    <n v="3.3764116893701246"/>
    <n v="10"/>
    <n v="-6.5329367382472442E-2"/>
    <n v="-0.14285714285714285"/>
    <n v="-0.13790255986787778"/>
    <n v="-0.13612565445026178"/>
    <n v="-0.20626151958393446"/>
    <n v="7.0360287128805432E-2"/>
    <n v="-0.16666666666666666"/>
    <n v="-6.5329367382472442E-2"/>
    <n v="-0.14285714285714285"/>
    <n v="-0.13790255986787778"/>
    <n v="-0.13612565445026178"/>
    <n v="-0.20626151958393446"/>
    <n v="7.0360287128805432E-2"/>
    <n v="-0.16666666666666666"/>
    <n v="0"/>
    <n v="0"/>
    <n v="0"/>
    <n v="0"/>
    <n v="0"/>
    <n v="0"/>
    <n v="0"/>
  </r>
  <r>
    <x v="0"/>
    <s v="1A"/>
    <s v="1AVA"/>
    <s v="URBANA"/>
    <n v="29.897999999999996"/>
    <n v="2"/>
    <n v="120"/>
    <n v="77"/>
    <n v="59.795999999999992"/>
    <n v="280"/>
    <n v="2.0068231988761793"/>
    <n v="4"/>
    <s v="URBANA"/>
    <n v="0"/>
    <n v="0"/>
    <n v="0"/>
    <n v="0"/>
    <n v="0"/>
    <n v="0"/>
    <n v="0"/>
    <n v="0"/>
    <s v="URBANA"/>
    <n v="0"/>
    <n v="0"/>
    <n v="0"/>
    <n v="0"/>
    <n v="0"/>
    <n v="0"/>
    <n v="0"/>
    <n v="0"/>
    <n v="-1"/>
    <n v="-1"/>
    <n v="-1"/>
    <n v="-1"/>
    <n v="-1"/>
    <n v="-1"/>
    <n v="-1"/>
    <n v="-1"/>
    <n v="-1"/>
    <n v="-1"/>
    <n v="-1"/>
    <n v="-1"/>
    <n v="-1"/>
    <n v="-1"/>
    <n v="0"/>
    <n v="0"/>
    <n v="0"/>
    <n v="0"/>
    <n v="0"/>
    <n v="0"/>
    <n v="0"/>
  </r>
  <r>
    <x v="0"/>
    <s v="1B"/>
    <s v="1B"/>
    <s v="URBANA"/>
    <n v="29.091000000000001"/>
    <n v="7"/>
    <n v="502"/>
    <n v="311"/>
    <n v="203.637"/>
    <n v="980"/>
    <n v="2.4651708677696096"/>
    <n v="12"/>
    <s v="URBANA"/>
    <n v="24.856999999999999"/>
    <n v="6"/>
    <n v="571"/>
    <n v="351"/>
    <n v="149.142"/>
    <n v="840"/>
    <n v="3.8285660645559267"/>
    <n v="9"/>
    <s v="URBANA"/>
    <n v="24.856999999999999"/>
    <n v="6"/>
    <n v="573"/>
    <n v="353"/>
    <n v="150.64800000000002"/>
    <n v="840"/>
    <n v="3.8035685837183362"/>
    <n v="9"/>
    <n v="-7.8482983613850407E-2"/>
    <n v="-7.6923076923076927E-2"/>
    <n v="6.4305684995340173E-2"/>
    <n v="6.0422960725075532E-2"/>
    <n v="-0.15447348056431931"/>
    <n v="0.21662729336266401"/>
    <n v="-0.14285714285714285"/>
    <n v="-7.8482983613850407E-2"/>
    <n v="-7.6923076923076927E-2"/>
    <n v="6.6046511627906979E-2"/>
    <n v="6.3253012048192767E-2"/>
    <n v="-0.14956602735086152"/>
    <n v="0.21350348444152437"/>
    <n v="-0.14285714285714285"/>
    <n v="0"/>
    <n v="0"/>
    <n v="1.7482517482517483E-3"/>
    <n v="2.840909090909091E-3"/>
    <n v="5.0235164615231613E-3"/>
    <n v="-3.2752934781153085E-3"/>
    <n v="0"/>
  </r>
  <r>
    <x v="0"/>
    <s v="1C"/>
    <s v="1C"/>
    <s v="URBANA"/>
    <n v="25.679000000000002"/>
    <n v="5"/>
    <n v="146"/>
    <n v="63"/>
    <n v="114.01300000000001"/>
    <n v="630"/>
    <n v="1.2805557261014093"/>
    <n v="8"/>
    <s v="URBANA"/>
    <n v="24.094999999999999"/>
    <n v="2"/>
    <n v="45"/>
    <n v="18"/>
    <n v="48.19"/>
    <n v="280"/>
    <n v="0.93380369371238847"/>
    <n v="3"/>
    <s v="URBANA"/>
    <n v="22.733000000000001"/>
    <n v="1"/>
    <n v="21"/>
    <n v="8"/>
    <n v="22.733000000000001"/>
    <n v="140"/>
    <n v="0.9237672106629129"/>
    <n v="1"/>
    <n v="-3.1823843773857899E-2"/>
    <n v="-0.42857142857142855"/>
    <n v="-0.52879581151832455"/>
    <n v="-0.55555555555555558"/>
    <n v="-0.40580630444566379"/>
    <n v="-0.15659247965182577"/>
    <n v="-0.45454545454545453"/>
    <n v="-6.0852681153433057E-2"/>
    <n v="-0.66666666666666663"/>
    <n v="-0.74850299401197606"/>
    <n v="-0.77464788732394363"/>
    <n v="-0.66751495473359368"/>
    <n v="-0.16185855052718298"/>
    <n v="-0.77777777777777779"/>
    <n v="-2.9085162723157049E-2"/>
    <n v="-0.33333333333333331"/>
    <n v="-0.36363636363636365"/>
    <n v="-0.38461538461538464"/>
    <n v="-0.35893856717848932"/>
    <n v="-5.4030147790513714E-3"/>
    <n v="-0.5"/>
  </r>
  <r>
    <x v="0"/>
    <s v="1ENL"/>
    <s v="1ENL"/>
    <s v="URBANA"/>
    <n v="15.492000000000001"/>
    <n v="1.6666666666666667"/>
    <n v="19.333333333333332"/>
    <n v="14"/>
    <n v="20.656000000000002"/>
    <n v="186.66666666666666"/>
    <n v="0.93596695068422398"/>
    <n v="2"/>
    <s v="URBANA"/>
    <n v="15.492000000000001"/>
    <n v="0.66666666666666663"/>
    <n v="7.666666666666667"/>
    <n v="15"/>
    <n v="10.328000000000001"/>
    <n v="93.333333333333329"/>
    <n v="0.74231861605990179"/>
    <n v="1"/>
    <s v="URBANA"/>
    <n v="15.492000000000001"/>
    <n v="0.33333333333333331"/>
    <n v="3"/>
    <n v="6"/>
    <n v="5.1640000000000006"/>
    <n v="46.666666666666664"/>
    <n v="0.58094500387296666"/>
    <n v="1"/>
    <n v="0"/>
    <n v="-0.42857142857142855"/>
    <n v="-0.43209876543209869"/>
    <n v="3.4482758620689655E-2"/>
    <n v="-0.33333333333333337"/>
    <n v="-0.11538461538461538"/>
    <n v="-0.33333333333333331"/>
    <n v="0"/>
    <n v="-0.66666666666666674"/>
    <n v="-0.73134328358208955"/>
    <n v="-0.4"/>
    <n v="-0.6"/>
    <n v="-0.23404255319148934"/>
    <n v="-0.33333333333333331"/>
    <n v="0"/>
    <n v="-0.33333333333333331"/>
    <n v="-0.4375"/>
    <n v="-0.42857142857142855"/>
    <n v="-0.33333333333333337"/>
    <n v="-0.12195121951219509"/>
    <n v="0"/>
  </r>
  <r>
    <x v="1"/>
    <s v="2A"/>
    <s v="2A"/>
    <s v="URBANA"/>
    <n v="22.579000000000001"/>
    <n v="4"/>
    <n v="456"/>
    <n v="360"/>
    <n v="90.316000000000003"/>
    <n v="560"/>
    <n v="5.048939279861818"/>
    <n v="6"/>
    <s v="URBANA"/>
    <n v="22.344000000000001"/>
    <n v="3"/>
    <n v="164"/>
    <n v="98"/>
    <n v="67.032000000000011"/>
    <n v="420"/>
    <n v="2.4465926721565814"/>
    <n v="4"/>
    <s v="URBANA"/>
    <n v="22.344000000000001"/>
    <n v="3"/>
    <n v="162"/>
    <n v="98"/>
    <n v="67.355999999999995"/>
    <n v="420"/>
    <n v="2.4051309460181725"/>
    <n v="4"/>
    <n v="-5.2311733410502284E-3"/>
    <n v="-0.14285714285714285"/>
    <n v="-0.47096774193548385"/>
    <n v="-0.57205240174672489"/>
    <n v="-0.14797773088949329"/>
    <n v="-0.3471863804148651"/>
    <n v="-0.2"/>
    <n v="-5.2311733410502284E-3"/>
    <n v="-0.14285714285714285"/>
    <n v="-0.47572815533980584"/>
    <n v="-0.57205240174672489"/>
    <n v="-0.14561875285402615"/>
    <n v="-0.35467982642081036"/>
    <n v="-0.2"/>
    <n v="0"/>
    <n v="0"/>
    <n v="-6.1349693251533744E-3"/>
    <n v="0"/>
    <n v="2.4109295472808869E-3"/>
    <n v="-8.5457724720945805E-3"/>
    <n v="0"/>
  </r>
  <r>
    <x v="1"/>
    <s v="2B"/>
    <s v="2BFL"/>
    <s v="URBANA"/>
    <n v="26.773000000000003"/>
    <n v="4"/>
    <n v="199"/>
    <n v="99"/>
    <n v="93.474999999999994"/>
    <n v="490"/>
    <n v="2.1289114736560579"/>
    <n v="6"/>
    <s v="URBANA"/>
    <n v="19.087000000000003"/>
    <n v="5"/>
    <n v="453"/>
    <n v="278"/>
    <n v="95.435000000000002"/>
    <n v="700"/>
    <n v="4.7466862262272747"/>
    <n v="6"/>
    <s v="URBANA"/>
    <n v="19.087000000000003"/>
    <n v="5"/>
    <n v="453"/>
    <n v="278"/>
    <n v="95.435000000000002"/>
    <n v="700"/>
    <n v="4.7466862262272747"/>
    <n v="6"/>
    <n v="-0.16759703445268206"/>
    <n v="0.1111111111111111"/>
    <n v="0.38957055214723929"/>
    <n v="0.47480106100795755"/>
    <n v="1.037531099465358E-2"/>
    <n v="0.38073413641051684"/>
    <n v="0"/>
    <n v="-0.16759703445268206"/>
    <n v="0.1111111111111111"/>
    <n v="0.38957055214723929"/>
    <n v="0.47480106100795755"/>
    <n v="1.037531099465358E-2"/>
    <n v="0.38073413641051684"/>
    <n v="0"/>
    <n v="0"/>
    <n v="0"/>
    <n v="0"/>
    <n v="0"/>
    <n v="0"/>
    <n v="0"/>
    <n v="0"/>
  </r>
  <r>
    <x v="1"/>
    <s v="2B"/>
    <s v="2BMI"/>
    <s v="URBANA"/>
    <n v="24.67"/>
    <n v="4"/>
    <n v="339"/>
    <n v="227"/>
    <n v="86.536000000000001"/>
    <n v="490"/>
    <n v="3.9174447628732549"/>
    <n v="6"/>
    <s v="URBANA"/>
    <n v="21.216999999999999"/>
    <n v="1"/>
    <n v="18"/>
    <n v="6"/>
    <n v="21.216999999999999"/>
    <n v="140"/>
    <n v="0.84837630202196357"/>
    <n v="1"/>
    <s v="URBANA"/>
    <n v="21.216999999999999"/>
    <n v="1"/>
    <n v="18"/>
    <n v="6"/>
    <n v="21.216999999999999"/>
    <n v="140"/>
    <n v="0.84837630202196357"/>
    <n v="1"/>
    <n v="-7.5250070826159976E-2"/>
    <n v="-0.6"/>
    <n v="-0.89915966386554624"/>
    <n v="-0.94849785407725318"/>
    <n v="-0.60619193897153678"/>
    <n v="-0.6439747567230093"/>
    <n v="-0.7142857142857143"/>
    <n v="-7.5250070826159976E-2"/>
    <n v="-0.6"/>
    <n v="-0.89915966386554624"/>
    <n v="-0.94849785407725318"/>
    <n v="-0.60619193897153678"/>
    <n v="-0.6439747567230093"/>
    <n v="-0.7142857142857143"/>
    <n v="0"/>
    <n v="0"/>
    <n v="0"/>
    <n v="0"/>
    <n v="0"/>
    <n v="0"/>
    <n v="0"/>
  </r>
  <r>
    <x v="1"/>
    <s v="2C"/>
    <s v="2C"/>
    <s v="URBANA"/>
    <n v="18.524000000000001"/>
    <n v="10"/>
    <n v="696"/>
    <n v="425"/>
    <n v="175.60599999999999"/>
    <n v="1330"/>
    <n v="3.9634181064428322"/>
    <n v="11"/>
    <s v="URBANA"/>
    <n v="18.483000000000001"/>
    <n v="4"/>
    <n v="185"/>
    <n v="69"/>
    <n v="73.932000000000002"/>
    <n v="560"/>
    <n v="2.5022994102688956"/>
    <n v="5"/>
    <s v="URBANA"/>
    <n v="18.483000000000001"/>
    <n v="4"/>
    <n v="185"/>
    <n v="70"/>
    <n v="73.932000000000002"/>
    <n v="560"/>
    <n v="2.5022994102688956"/>
    <n v="5"/>
    <n v="-1.1078985056881228E-3"/>
    <n v="-0.42857142857142855"/>
    <n v="-0.58002270147559587"/>
    <n v="-0.72064777327935226"/>
    <n v="-0.40744896568859246"/>
    <n v="-0.22597935842347447"/>
    <n v="-0.375"/>
    <n v="-1.1078985056881228E-3"/>
    <n v="-0.42857142857142855"/>
    <n v="-0.58002270147559587"/>
    <n v="-0.71717171717171713"/>
    <n v="-0.40744896568859246"/>
    <n v="-0.22597935842347447"/>
    <n v="-0.375"/>
    <n v="0"/>
    <n v="0"/>
    <n v="0"/>
    <n v="7.1942446043165471E-3"/>
    <n v="0"/>
    <n v="0"/>
    <n v="0"/>
  </r>
  <r>
    <x v="1"/>
    <s v="2D"/>
    <s v="2D"/>
    <s v="URBANA"/>
    <n v="23.634"/>
    <n v="6"/>
    <n v="269"/>
    <n v="138"/>
    <n v="127.64000000000001"/>
    <n v="870"/>
    <n v="2.1074898151049823"/>
    <n v="8"/>
    <s v="URBANA"/>
    <n v="21.986000000000001"/>
    <n v="3"/>
    <n v="58"/>
    <n v="16"/>
    <n v="65.957999999999998"/>
    <n v="520"/>
    <n v="0.87934746353740256"/>
    <n v="5"/>
    <s v="URBANA"/>
    <n v="21.986000000000001"/>
    <n v="2"/>
    <n v="36"/>
    <n v="7"/>
    <n v="43.972000000000001"/>
    <n v="380"/>
    <n v="0.81870281087965069"/>
    <n v="3"/>
    <n v="-3.6124506795265222E-2"/>
    <n v="-0.33333333333333331"/>
    <n v="-0.64525993883792054"/>
    <n v="-0.79220779220779225"/>
    <n v="-0.3186086633126376"/>
    <n v="-0.41118488789111757"/>
    <n v="-0.23076923076923078"/>
    <n v="-3.6124506795265222E-2"/>
    <n v="-0.5"/>
    <n v="-0.76393442622950825"/>
    <n v="-0.90344827586206899"/>
    <n v="-0.48754166375311747"/>
    <n v="-0.4404313621669621"/>
    <n v="-0.45454545454545453"/>
    <n v="0"/>
    <n v="-0.2"/>
    <n v="-0.23404255319148937"/>
    <n v="-0.39130434782608697"/>
    <n v="-0.19999999999999996"/>
    <n v="-3.5714285714285698E-2"/>
    <n v="-0.25"/>
  </r>
  <r>
    <x v="1"/>
    <s v="2E"/>
    <s v="2E"/>
    <s v="URBANA"/>
    <n v="16.783000000000001"/>
    <n v="11"/>
    <n v="1303"/>
    <n v="868"/>
    <n v="177.35399999999998"/>
    <n v="1570"/>
    <n v="7.3468881446147263"/>
    <n v="11"/>
    <s v="URBANA"/>
    <n v="16.783000000000001"/>
    <n v="16"/>
    <n v="1697"/>
    <n v="1148"/>
    <n v="268.52800000000002"/>
    <n v="2340"/>
    <n v="6.3196389203360539"/>
    <n v="17"/>
    <s v="URBANA"/>
    <n v="16.783000000000001"/>
    <n v="16"/>
    <n v="1710"/>
    <n v="1155"/>
    <n v="268.52800000000002"/>
    <n v="2340"/>
    <n v="6.3680510039921341"/>
    <n v="17"/>
    <n v="0"/>
    <n v="0.18518518518518517"/>
    <n v="0.13133333333333333"/>
    <n v="0.1388888888888889"/>
    <n v="0.20448010908715766"/>
    <n v="-7.5165345182183041E-2"/>
    <n v="0.21428571428571427"/>
    <n v="0"/>
    <n v="0.18518518518518517"/>
    <n v="0.13508131430467973"/>
    <n v="0.14186851211072665"/>
    <n v="0.20448010908715766"/>
    <n v="-7.1370140983966435E-2"/>
    <n v="0.21428571428571427"/>
    <n v="0"/>
    <n v="0"/>
    <n v="3.8156736131493983E-3"/>
    <n v="3.0395136778115501E-3"/>
    <n v="0"/>
    <n v="3.8156736131493693E-3"/>
    <n v="0"/>
  </r>
  <r>
    <x v="1"/>
    <s v="2F"/>
    <s v="2F"/>
    <s v="URBANA"/>
    <n v="23.792000000000002"/>
    <n v="11"/>
    <n v="1039"/>
    <n v="656"/>
    <n v="226.29399999999998"/>
    <n v="1330"/>
    <n v="4.5913722856107544"/>
    <n v="15"/>
    <s v="URBANA"/>
    <n v="22.574999999999999"/>
    <n v="15"/>
    <n v="1596"/>
    <n v="895"/>
    <n v="338.625"/>
    <n v="2100"/>
    <n v="4.7131782945736438"/>
    <n v="20"/>
    <s v="URBANA"/>
    <n v="22.574999999999999"/>
    <n v="15"/>
    <n v="1605"/>
    <n v="893"/>
    <n v="338.625"/>
    <n v="2100"/>
    <n v="4.7397563676633441"/>
    <n v="20"/>
    <n v="-2.6247115405352992E-2"/>
    <n v="0.15384615384615385"/>
    <n v="0.21138519924098673"/>
    <n v="0.15409413281753706"/>
    <n v="0.19884443610499916"/>
    <n v="1.3091014758122304E-2"/>
    <n v="0.14285714285714285"/>
    <n v="-2.6247115405352992E-2"/>
    <n v="0.15384615384615385"/>
    <n v="0.21406959152798791"/>
    <n v="0.15300193673337636"/>
    <n v="0.19884443610499916"/>
    <n v="1.5902050820028591E-2"/>
    <n v="0.14285714285714285"/>
    <n v="0"/>
    <n v="0"/>
    <n v="2.8116213683223993E-3"/>
    <n v="-1.1185682326621924E-3"/>
    <n v="0"/>
    <n v="2.8116213683223239E-3"/>
    <n v="0"/>
  </r>
  <r>
    <x v="1"/>
    <s v="2G"/>
    <s v="2G"/>
    <s v="URBANA"/>
    <n v="19.666"/>
    <n v="9"/>
    <n v="1054"/>
    <n v="651"/>
    <n v="166.43900000000002"/>
    <n v="1190"/>
    <n v="6.3326504004470099"/>
    <n v="10"/>
    <s v="URBANA"/>
    <n v="19.176000000000002"/>
    <n v="13"/>
    <n v="1243"/>
    <n v="776"/>
    <n v="249.28800000000001"/>
    <n v="1820"/>
    <n v="4.9862006995924393"/>
    <n v="16"/>
    <s v="URBANA"/>
    <n v="19.176000000000002"/>
    <n v="13"/>
    <n v="1240"/>
    <n v="776"/>
    <n v="249.28800000000001"/>
    <n v="1820"/>
    <n v="4.9741664259811946"/>
    <n v="16"/>
    <n v="-1.2615210339323373E-2"/>
    <n v="0.18181818181818182"/>
    <n v="8.2281236395298218E-2"/>
    <n v="8.7596355991590755E-2"/>
    <n v="0.19928703211482532"/>
    <n v="-0.11895639309628146"/>
    <n v="0.23076923076923078"/>
    <n v="-1.2615210339323373E-2"/>
    <n v="0.18181818181818182"/>
    <n v="8.1081081081081086E-2"/>
    <n v="8.7596355991590755E-2"/>
    <n v="0.19928703211482532"/>
    <n v="-0.12014734078742099"/>
    <n v="0.23076923076923078"/>
    <n v="0"/>
    <n v="0"/>
    <n v="-1.2082158679017317E-3"/>
    <n v="0"/>
    <n v="0"/>
    <n v="-1.2082158679017144E-3"/>
    <n v="0"/>
  </r>
  <r>
    <x v="1"/>
    <s v="2R"/>
    <s v="2RL"/>
    <s v="METROPOLITANA"/>
    <n v="73.894000000000005"/>
    <n v="12"/>
    <n v="1313"/>
    <n v="181"/>
    <n v="915.9"/>
    <n v="1680"/>
    <n v="1.4335626160061143"/>
    <n v="23"/>
    <s v="METROPOLITANA"/>
    <n v="62.450999999999993"/>
    <n v="9"/>
    <n v="1203"/>
    <n v="348"/>
    <n v="621.78899999999999"/>
    <n v="1260"/>
    <n v="1.9347399198120263"/>
    <n v="15"/>
    <s v="METROPOLITANA"/>
    <n v="62.450999999999993"/>
    <n v="9"/>
    <n v="1207"/>
    <n v="348"/>
    <n v="621.78899999999999"/>
    <n v="1260"/>
    <n v="1.9411729702519664"/>
    <n v="15"/>
    <n v="-8.3926803329788496E-2"/>
    <n v="-0.14285714285714285"/>
    <n v="-4.372019077901431E-2"/>
    <n v="0.31568998109640833"/>
    <n v="-0.1912681953242821"/>
    <n v="0.14879224727483659"/>
    <n v="-0.21052631578947367"/>
    <n v="-8.3926803329788496E-2"/>
    <n v="-0.14285714285714285"/>
    <n v="-4.2063492063492067E-2"/>
    <n v="0.31568998109640833"/>
    <n v="-0.1912681953242821"/>
    <n v="0.15041485214807374"/>
    <n v="-0.21052631578947367"/>
    <n v="0"/>
    <n v="0"/>
    <n v="1.6597510373443983E-3"/>
    <n v="0"/>
    <n v="0"/>
    <n v="1.6597510373443723E-3"/>
    <n v="0"/>
  </r>
  <r>
    <x v="2"/>
    <s v="3A"/>
    <s v="3A"/>
    <s v="URBANA"/>
    <n v="26.157"/>
    <n v="12"/>
    <n v="1822"/>
    <n v="768"/>
    <n v="313.88400000000001"/>
    <n v="1680"/>
    <n v="5.8046921792764206"/>
    <n v="18"/>
    <s v="URBANA"/>
    <n v="21.619999999999997"/>
    <n v="15"/>
    <n v="2228"/>
    <n v="975"/>
    <n v="324.29999999999995"/>
    <n v="2100"/>
    <n v="6.8701819303114409"/>
    <n v="18"/>
    <s v="URBANA"/>
    <n v="21.619999999999997"/>
    <n v="15"/>
    <n v="2236"/>
    <n v="975"/>
    <n v="324.29999999999995"/>
    <n v="2100"/>
    <n v="6.8948504471168679"/>
    <n v="18"/>
    <n v="-9.4962011009481595E-2"/>
    <n v="0.1111111111111111"/>
    <n v="0.10024691358024691"/>
    <n v="0.11876075731497418"/>
    <n v="1.6321311722011112E-2"/>
    <n v="8.4063142704434005E-2"/>
    <n v="0"/>
    <n v="-9.4962011009481595E-2"/>
    <n v="0.1111111111111111"/>
    <n v="0.10202069985214392"/>
    <n v="0.11876075731497418"/>
    <n v="1.6321311722011112E-2"/>
    <n v="8.5842325185379986E-2"/>
    <n v="0"/>
    <n v="0"/>
    <n v="0"/>
    <n v="1.7921146953405018E-3"/>
    <n v="0"/>
    <n v="0"/>
    <n v="1.7921146953404985E-3"/>
    <n v="0"/>
  </r>
  <r>
    <x v="2"/>
    <s v="3B"/>
    <s v="3B"/>
    <s v="URBANA"/>
    <n v="27.917999999999999"/>
    <n v="12"/>
    <n v="1303"/>
    <n v="452"/>
    <n v="335.01600000000002"/>
    <n v="1680"/>
    <n v="3.8893664780189598"/>
    <n v="19"/>
    <s v="URBANA"/>
    <n v="26.599"/>
    <n v="2"/>
    <n v="60"/>
    <n v="27"/>
    <n v="53.198"/>
    <n v="280"/>
    <n v="1.127861949697357"/>
    <n v="4"/>
    <s v="URBANA"/>
    <n v="26.599"/>
    <n v="2"/>
    <n v="59"/>
    <n v="27"/>
    <n v="53.198"/>
    <n v="280"/>
    <n v="1.1090642505357344"/>
    <n v="4"/>
    <n v="-2.4194288020250549E-2"/>
    <n v="-0.7142857142857143"/>
    <n v="-0.91195891415994135"/>
    <n v="-0.88726513569937371"/>
    <n v="-0.72593466490131742"/>
    <n v="-0.55040438523118074"/>
    <n v="-0.65217391304347827"/>
    <n v="-2.4194288020250549E-2"/>
    <n v="-0.7142857142857143"/>
    <n v="-0.91336270190895741"/>
    <n v="-0.88726513569937371"/>
    <n v="-0.72593466490131742"/>
    <n v="-0.55623502224410237"/>
    <n v="-0.65217391304347827"/>
    <n v="0"/>
    <n v="0"/>
    <n v="-8.4033613445378148E-3"/>
    <n v="0"/>
    <n v="0"/>
    <n v="-8.4033613445377853E-3"/>
    <n v="0"/>
  </r>
  <r>
    <x v="2"/>
    <s v="3C"/>
    <s v="3C"/>
    <s v="URBANA"/>
    <n v="25.106000000000002"/>
    <n v="8"/>
    <n v="621"/>
    <n v="219"/>
    <n v="200.84800000000001"/>
    <n v="1120"/>
    <n v="3.0918903847685808"/>
    <n v="12"/>
    <s v="URBANA"/>
    <n v="26.158000000000001"/>
    <n v="2"/>
    <n v="49"/>
    <n v="18"/>
    <n v="52.316000000000003"/>
    <n v="280"/>
    <n v="0.93661594923159264"/>
    <n v="4"/>
    <s v="URBANA"/>
    <n v="26.158000000000001"/>
    <n v="1"/>
    <n v="12"/>
    <n v="5"/>
    <n v="26.158000000000001"/>
    <n v="140"/>
    <n v="0.45875066901139228"/>
    <n v="1"/>
    <n v="2.0521223470661664E-2"/>
    <n v="-0.6"/>
    <n v="-0.85373134328358213"/>
    <n v="-0.84810126582278478"/>
    <n v="-0.58670269074591963"/>
    <n v="-0.53500584505644111"/>
    <n v="-0.5"/>
    <n v="2.0521223470661664E-2"/>
    <n v="-0.77777777777777779"/>
    <n v="-0.96208530805687209"/>
    <n v="-0.9553571428571429"/>
    <n v="-0.7695391311242874"/>
    <n v="-0.74159558115681035"/>
    <n v="-0.84615384615384615"/>
    <n v="0"/>
    <n v="-0.33333333333333331"/>
    <n v="-0.60655737704918034"/>
    <n v="-0.56521739130434778"/>
    <n v="-0.33333333333333331"/>
    <n v="-0.34246575342465757"/>
    <n v="-0.6"/>
  </r>
  <r>
    <x v="2"/>
    <s v="3E"/>
    <s v="3E"/>
    <s v="URBANA"/>
    <n v="0"/>
    <n v="0"/>
    <n v="0"/>
    <n v="0"/>
    <n v="0"/>
    <n v="0"/>
    <n v="0"/>
    <n v="0"/>
    <s v="URBANA"/>
    <n v="53.137"/>
    <n v="2"/>
    <n v="40"/>
    <n v="14"/>
    <n v="106.274"/>
    <n v="280"/>
    <n v="0.37638556937727008"/>
    <n v="6"/>
    <s v="URBANA"/>
    <n v="53.137"/>
    <n v="2"/>
    <n v="40"/>
    <n v="14"/>
    <n v="106.274"/>
    <n v="280"/>
    <n v="0.37638556937727008"/>
    <n v="6"/>
    <n v="1"/>
    <n v="1"/>
    <n v="1"/>
    <n v="1"/>
    <n v="1"/>
    <n v="1"/>
    <n v="1"/>
    <n v="1"/>
    <n v="1"/>
    <n v="1"/>
    <n v="1"/>
    <n v="1"/>
    <n v="1"/>
    <n v="1"/>
    <n v="0"/>
    <n v="0"/>
    <n v="0"/>
    <n v="0"/>
    <n v="0"/>
    <n v="0"/>
    <n v="0"/>
  </r>
  <r>
    <x v="2"/>
    <s v="3ENL"/>
    <s v="3ENL"/>
    <s v="URBANA"/>
    <n v="15.492000000000001"/>
    <n v="1.6666666666666667"/>
    <n v="19.333333333333332"/>
    <n v="14"/>
    <n v="20.656000000000002"/>
    <n v="186.66666666666666"/>
    <n v="0.93596695068422398"/>
    <n v="2"/>
    <s v="URBANA"/>
    <n v="15.492000000000001"/>
    <n v="0.66666666666666663"/>
    <n v="7.666666666666667"/>
    <n v="15"/>
    <n v="10.328000000000001"/>
    <n v="93.333333333333329"/>
    <n v="0.74231861605990179"/>
    <n v="1"/>
    <s v="URBANA"/>
    <n v="15.492000000000001"/>
    <n v="0.33333333333333331"/>
    <n v="3"/>
    <n v="6"/>
    <n v="5.1640000000000006"/>
    <n v="46.666666666666664"/>
    <n v="0.58094500387296666"/>
    <n v="1"/>
    <n v="0"/>
    <n v="-0.42857142857142855"/>
    <n v="-0.43209876543209869"/>
    <n v="3.4482758620689655E-2"/>
    <n v="-0.33333333333333337"/>
    <n v="-0.11538461538461538"/>
    <n v="-0.33333333333333331"/>
    <n v="0"/>
    <n v="-0.66666666666666674"/>
    <n v="-0.73134328358208955"/>
    <n v="-0.4"/>
    <n v="-0.6"/>
    <n v="-0.23404255319148934"/>
    <n v="-0.33333333333333331"/>
    <n v="0"/>
    <n v="-0.33333333333333331"/>
    <n v="-0.4375"/>
    <n v="-0.42857142857142855"/>
    <n v="-0.33333333333333337"/>
    <n v="-0.12195121951219509"/>
    <n v="0"/>
  </r>
  <r>
    <x v="3"/>
    <s v="4A"/>
    <s v="4ARO"/>
    <s v="URBANA"/>
    <n v="21.923000000000002"/>
    <n v="8"/>
    <n v="753"/>
    <n v="496"/>
    <n v="175.38400000000001"/>
    <n v="1120"/>
    <n v="4.2934361173197093"/>
    <n v="10"/>
    <s v="URBANA"/>
    <n v="0"/>
    <n v="0"/>
    <n v="0"/>
    <n v="0"/>
    <n v="0"/>
    <n v="0"/>
    <n v="0"/>
    <n v="0"/>
    <s v="URBANA"/>
    <n v="0"/>
    <n v="0"/>
    <n v="0"/>
    <n v="0"/>
    <n v="0"/>
    <n v="0"/>
    <n v="0"/>
    <n v="0"/>
    <n v="-1"/>
    <n v="-1"/>
    <n v="-1"/>
    <n v="-1"/>
    <n v="-1"/>
    <n v="-1"/>
    <n v="-1"/>
    <n v="-1"/>
    <n v="-1"/>
    <n v="-1"/>
    <n v="-1"/>
    <n v="-1"/>
    <n v="-1"/>
    <n v="-1"/>
    <n v="0"/>
    <n v="0"/>
    <n v="0"/>
    <n v="0"/>
    <n v="0"/>
    <n v="0"/>
    <n v="0"/>
  </r>
  <r>
    <x v="3"/>
    <s v="4A"/>
    <s v="4ASA"/>
    <s v="URBANA"/>
    <n v="20.963000000000001"/>
    <n v="8"/>
    <n v="884"/>
    <n v="617"/>
    <n v="167.70400000000001"/>
    <n v="1120"/>
    <n v="5.2711921003673137"/>
    <n v="10"/>
    <s v="URBANA"/>
    <n v="21.206"/>
    <n v="12"/>
    <n v="1200"/>
    <n v="824"/>
    <n v="254.47200000000001"/>
    <n v="1680"/>
    <n v="4.7156465151372249"/>
    <n v="15"/>
    <s v="URBANA"/>
    <n v="21.206"/>
    <n v="12"/>
    <n v="1204"/>
    <n v="823"/>
    <n v="254.47200000000001"/>
    <n v="1680"/>
    <n v="4.7313653368543491"/>
    <n v="15"/>
    <n v="5.7625269747918744E-3"/>
    <n v="0.2"/>
    <n v="0.15163147792706333"/>
    <n v="0.14365024288688411"/>
    <n v="0.20552565754566815"/>
    <n v="-5.5627772373091702E-2"/>
    <n v="0.2"/>
    <n v="5.7625269747918744E-3"/>
    <n v="0.2"/>
    <n v="0.1532567049808429"/>
    <n v="0.14305555555555555"/>
    <n v="0.20552565754566815"/>
    <n v="-5.3968874150540073E-2"/>
    <n v="0.2"/>
    <n v="0"/>
    <n v="0"/>
    <n v="1.6638935108153079E-3"/>
    <n v="-6.0716454159077113E-4"/>
    <n v="0"/>
    <n v="1.6638935108153248E-3"/>
    <n v="0"/>
  </r>
  <r>
    <x v="3"/>
    <s v="4AT"/>
    <s v="4AT"/>
    <s v="URBANA"/>
    <n v="36.570999999999998"/>
    <n v="1"/>
    <n v="52"/>
    <n v="31"/>
    <n v="36.570999999999998"/>
    <n v="140"/>
    <n v="1.4218916627929234"/>
    <n v="1"/>
    <s v="URBANA"/>
    <n v="36.570999999999998"/>
    <n v="1"/>
    <n v="31"/>
    <n v="19"/>
    <n v="36.570999999999998"/>
    <n v="140"/>
    <n v="0.84766618358808898"/>
    <n v="1"/>
    <s v="URBANA"/>
    <n v="36.570999999999998"/>
    <n v="1"/>
    <n v="30"/>
    <n v="18"/>
    <n v="36.570999999999998"/>
    <n v="140"/>
    <n v="0.82032211314976355"/>
    <n v="1"/>
    <n v="0"/>
    <n v="0"/>
    <n v="-0.25301204819277107"/>
    <n v="-0.24"/>
    <n v="0"/>
    <n v="-0.25301204819277112"/>
    <n v="0"/>
    <n v="0"/>
    <n v="0"/>
    <n v="-0.26829268292682928"/>
    <n v="-0.26530612244897961"/>
    <n v="0"/>
    <n v="-0.26829268292682923"/>
    <n v="0"/>
    <n v="0"/>
    <n v="0"/>
    <n v="-1.6393442622950821E-2"/>
    <n v="-2.7027027027027029E-2"/>
    <n v="0"/>
    <n v="-1.6393442622950807E-2"/>
    <n v="0"/>
  </r>
  <r>
    <x v="3"/>
    <s v="4B"/>
    <s v="4B"/>
    <s v="URBANA"/>
    <n v="18.071999999999999"/>
    <n v="6"/>
    <n v="337"/>
    <n v="172"/>
    <n v="108.43199999999999"/>
    <n v="840"/>
    <n v="3.1079386159067437"/>
    <n v="7"/>
    <s v="URBANA"/>
    <n v="16.084"/>
    <n v="6"/>
    <n v="427"/>
    <n v="288"/>
    <n v="96.503999999999991"/>
    <n v="840"/>
    <n v="4.4246870596037473"/>
    <n v="6"/>
    <s v="URBANA"/>
    <n v="16.084"/>
    <n v="6"/>
    <n v="429"/>
    <n v="288"/>
    <n v="96.503999999999991"/>
    <n v="840"/>
    <n v="4.4454115891569268"/>
    <n v="6"/>
    <n v="-5.8203536713900911E-2"/>
    <n v="0"/>
    <n v="0.11780104712041885"/>
    <n v="0.25217391304347825"/>
    <n v="-5.8203536713900918E-2"/>
    <n v="0.17480603715354098"/>
    <n v="-7.6923076923076927E-2"/>
    <n v="-5.8203536713900911E-2"/>
    <n v="0"/>
    <n v="0.12010443864229765"/>
    <n v="0.25217391304347825"/>
    <n v="-5.8203536713900918E-2"/>
    <n v="0.17707016581245738"/>
    <n v="-7.6923076923076927E-2"/>
    <n v="0"/>
    <n v="0"/>
    <n v="2.3364485981308409E-3"/>
    <n v="0"/>
    <n v="0"/>
    <n v="2.3364485981308804E-3"/>
    <n v="0"/>
  </r>
  <r>
    <x v="3"/>
    <s v="4C"/>
    <s v="4C"/>
    <s v="URBANA"/>
    <n v="17.457000000000001"/>
    <n v="21"/>
    <n v="692"/>
    <n v="303"/>
    <n v="241.52800000000002"/>
    <n v="1960"/>
    <n v="2.8650922460335861"/>
    <n v="21"/>
    <s v="URBANA"/>
    <n v="17.795999999999999"/>
    <n v="1"/>
    <n v="17"/>
    <n v="6"/>
    <n v="17.795999999999999"/>
    <n v="140"/>
    <n v="0.95527084738143409"/>
    <n v="1"/>
    <s v="URBANA"/>
    <n v="17.795999999999999"/>
    <n v="1"/>
    <n v="17"/>
    <n v="6"/>
    <n v="17.795999999999999"/>
    <n v="140"/>
    <n v="0.95527084738143409"/>
    <n v="1"/>
    <n v="9.6162028763509093E-3"/>
    <n v="-0.90909090909090906"/>
    <n v="-0.95204513399153734"/>
    <n v="-0.96116504854368934"/>
    <n v="-0.86275084450340123"/>
    <n v="-0.49990572936484007"/>
    <n v="-0.90909090909090906"/>
    <n v="9.6162028763509093E-3"/>
    <n v="-0.90909090909090906"/>
    <n v="-0.95204513399153734"/>
    <n v="-0.96116504854368934"/>
    <n v="-0.86275084450340123"/>
    <n v="-0.49990572936484007"/>
    <n v="-0.90909090909090906"/>
    <n v="0"/>
    <n v="0"/>
    <n v="0"/>
    <n v="0"/>
    <n v="0"/>
    <n v="0"/>
    <n v="0"/>
  </r>
  <r>
    <x v="3"/>
    <s v="4CI"/>
    <s v="4CI"/>
    <s v="METROPOLITANA"/>
    <n v="19.241"/>
    <n v="3"/>
    <n v="202"/>
    <n v="188"/>
    <n v="57.722999999999999"/>
    <n v="420"/>
    <n v="3.4994716144344542"/>
    <n v="2"/>
    <s v="URBANA"/>
    <n v="19.241"/>
    <n v="1"/>
    <n v="8"/>
    <n v="6"/>
    <n v="19.241"/>
    <n v="140"/>
    <n v="0.41577880567538072"/>
    <n v="1"/>
    <s v="URBANA"/>
    <n v="0"/>
    <n v="0"/>
    <n v="0"/>
    <n v="0"/>
    <n v="0"/>
    <n v="0"/>
    <n v="0"/>
    <n v="0"/>
    <n v="0"/>
    <n v="-0.5"/>
    <n v="-0.92380952380952386"/>
    <n v="-0.93814432989690721"/>
    <n v="-0.5"/>
    <n v="-0.78761061946902655"/>
    <n v="-0.33333333333333331"/>
    <n v="-1"/>
    <n v="-1"/>
    <n v="-1"/>
    <n v="-1"/>
    <n v="-1"/>
    <n v="-1"/>
    <n v="-1"/>
    <n v="-1"/>
    <n v="-1"/>
    <n v="-1"/>
    <n v="-1"/>
    <n v="-1"/>
    <n v="-1"/>
    <n v="-1"/>
  </r>
  <r>
    <x v="3"/>
    <s v="4D"/>
    <s v="4D"/>
    <s v="URBANA"/>
    <n v="20.628"/>
    <n v="12"/>
    <n v="1371"/>
    <n v="805"/>
    <n v="178.03999999999996"/>
    <n v="1190"/>
    <n v="7.7005167378117294"/>
    <n v="14"/>
    <s v="URBANA"/>
    <n v="20.959"/>
    <n v="16"/>
    <n v="1874"/>
    <n v="1111"/>
    <n v="335.34399999999999"/>
    <n v="2240"/>
    <n v="5.5882914261176584"/>
    <n v="19"/>
    <s v="URBANA"/>
    <n v="20.959"/>
    <n v="16"/>
    <n v="1862"/>
    <n v="1112"/>
    <n v="335.34399999999999"/>
    <n v="2240"/>
    <n v="5.5525072761105019"/>
    <n v="19"/>
    <n v="7.9592180248635267E-3"/>
    <n v="0.14285714285714285"/>
    <n v="0.15500770416024653"/>
    <n v="0.15970772442588727"/>
    <n v="0.30640612095429548"/>
    <n v="-0.15894768632655945"/>
    <n v="0.15151515151515152"/>
    <n v="7.9592180248635267E-3"/>
    <n v="0.14285714285714285"/>
    <n v="0.15187132694092176"/>
    <n v="0.16014606155451225"/>
    <n v="0.30640612095429548"/>
    <n v="-0.16207693123054442"/>
    <n v="0.15151515151515152"/>
    <n v="0"/>
    <n v="0"/>
    <n v="-3.2119914346895075E-3"/>
    <n v="4.4984255510571302E-4"/>
    <n v="0"/>
    <n v="-3.2119914346894788E-3"/>
    <n v="0"/>
  </r>
  <r>
    <x v="3"/>
    <s v="4E"/>
    <s v="4E"/>
    <s v="URBANA"/>
    <n v="0"/>
    <n v="0"/>
    <n v="0"/>
    <n v="0"/>
    <n v="0"/>
    <n v="0"/>
    <n v="0"/>
    <n v="0"/>
    <s v="URBANA"/>
    <n v="27.806999999999999"/>
    <n v="3"/>
    <n v="220"/>
    <n v="155"/>
    <n v="83.420999999999992"/>
    <n v="210"/>
    <n v="2.6372256386281636"/>
    <n v="5"/>
    <s v="URBANA"/>
    <n v="27.806999999999999"/>
    <n v="3"/>
    <n v="231"/>
    <n v="166"/>
    <n v="83.420999999999992"/>
    <n v="210"/>
    <n v="2.7690869205595714"/>
    <n v="5"/>
    <n v="1"/>
    <n v="1"/>
    <n v="1"/>
    <n v="1"/>
    <n v="1"/>
    <n v="1"/>
    <n v="1"/>
    <n v="1"/>
    <n v="1"/>
    <n v="1"/>
    <n v="1"/>
    <n v="1"/>
    <n v="1"/>
    <n v="1"/>
    <n v="0"/>
    <n v="0"/>
    <n v="2.4390243902439025E-2"/>
    <n v="3.4267912772585667E-2"/>
    <n v="0"/>
    <n v="2.4390243902438952E-2"/>
    <n v="0"/>
  </r>
  <r>
    <x v="4"/>
    <s v="5A"/>
    <s v="5A"/>
    <s v="URBANA"/>
    <n v="32.334000000000003"/>
    <n v="12"/>
    <n v="1756"/>
    <n v="333"/>
    <n v="399.48400000000004"/>
    <n v="1680"/>
    <n v="4.3956704148351369"/>
    <n v="22"/>
    <s v="URBANA"/>
    <n v="26.99"/>
    <n v="7"/>
    <n v="1071"/>
    <n v="400"/>
    <n v="188.92999999999998"/>
    <n v="1260"/>
    <n v="4.3827880424774417"/>
    <n v="11"/>
    <s v="URBANA"/>
    <n v="26.99"/>
    <n v="7"/>
    <n v="1073"/>
    <n v="401"/>
    <n v="188.92999999999998"/>
    <n v="1260"/>
    <n v="4.3909725206146542"/>
    <n v="11"/>
    <n v="-9.0081585867439903E-2"/>
    <n v="-0.26315789473684209"/>
    <n v="-0.24230633180049521"/>
    <n v="9.1405184174624829E-2"/>
    <n v="-0.35783309030716481"/>
    <n v="-1.4674982424692101E-3"/>
    <n v="-0.33333333333333331"/>
    <n v="-9.0081585867439903E-2"/>
    <n v="-0.26315789473684209"/>
    <n v="-0.24142806645457759"/>
    <n v="9.264305177111716E-2"/>
    <n v="-0.35783309030716481"/>
    <n v="-5.3466315349278923E-4"/>
    <n v="-0.33333333333333331"/>
    <n v="0"/>
    <n v="0"/>
    <n v="9.3283582089552237E-4"/>
    <n v="1.2484394506866417E-3"/>
    <n v="0"/>
    <n v="9.3283582089548616E-4"/>
    <n v="0"/>
  </r>
  <r>
    <x v="4"/>
    <s v="5B"/>
    <s v="5B"/>
    <s v="URBANA"/>
    <n v="43.965999999999994"/>
    <n v="10"/>
    <n v="1775"/>
    <n v="752"/>
    <n v="439.65999999999997"/>
    <n v="1400"/>
    <n v="4.0372105718054865"/>
    <n v="25"/>
    <s v="URBANA"/>
    <n v="0"/>
    <n v="0"/>
    <n v="0"/>
    <n v="0"/>
    <n v="0"/>
    <n v="0"/>
    <n v="0"/>
    <n v="0"/>
    <s v="URBANA"/>
    <n v="0"/>
    <n v="0"/>
    <n v="0"/>
    <n v="0"/>
    <n v="0"/>
    <n v="0"/>
    <n v="0"/>
    <n v="0"/>
    <n v="-1"/>
    <n v="-1"/>
    <n v="-1"/>
    <n v="-1"/>
    <n v="-1"/>
    <n v="-1"/>
    <n v="-1"/>
    <n v="-1"/>
    <n v="-1"/>
    <n v="-1"/>
    <n v="-1"/>
    <n v="-1"/>
    <n v="-1"/>
    <n v="-1"/>
    <n v="0"/>
    <n v="0"/>
    <n v="0"/>
    <n v="0"/>
    <n v="0"/>
    <n v="0"/>
    <n v="0"/>
  </r>
  <r>
    <x v="4"/>
    <s v="5B"/>
    <s v="5B (SAC)"/>
    <s v="URBANA"/>
    <n v="0"/>
    <n v="0"/>
    <n v="0"/>
    <n v="0"/>
    <n v="0"/>
    <n v="0"/>
    <n v="0"/>
    <n v="0"/>
    <s v="URBANA"/>
    <n v="29.136000000000003"/>
    <n v="14"/>
    <n v="1913"/>
    <n v="928"/>
    <n v="407.904"/>
    <n v="1960"/>
    <n v="4.6898289793676948"/>
    <n v="22"/>
    <s v="URBANA"/>
    <n v="29.136000000000003"/>
    <n v="14"/>
    <n v="1918"/>
    <n v="926"/>
    <n v="407.904"/>
    <n v="1960"/>
    <n v="4.7020867655134539"/>
    <n v="22"/>
    <n v="1"/>
    <n v="1"/>
    <n v="1"/>
    <n v="1"/>
    <n v="1"/>
    <n v="1"/>
    <n v="1"/>
    <n v="1"/>
    <n v="1"/>
    <n v="1"/>
    <n v="1"/>
    <n v="1"/>
    <n v="1"/>
    <n v="1"/>
    <n v="0"/>
    <n v="0"/>
    <n v="1.3051422605063951E-3"/>
    <n v="-1.0787486515641855E-3"/>
    <n v="0"/>
    <n v="1.305142260506324E-3"/>
    <n v="0"/>
  </r>
  <r>
    <x v="4"/>
    <s v="5B"/>
    <s v="5B (TCC)"/>
    <s v="URBANA"/>
    <n v="0"/>
    <n v="0"/>
    <n v="0"/>
    <n v="0"/>
    <n v="0"/>
    <n v="0"/>
    <n v="0"/>
    <n v="0"/>
    <s v="URBANA"/>
    <n v="15.537000000000001"/>
    <n v="1"/>
    <n v="2"/>
    <n v="1"/>
    <n v="15.537000000000001"/>
    <n v="140"/>
    <n v="0.12872497908219088"/>
    <n v="1"/>
    <s v="URBANA"/>
    <n v="15.537000000000001"/>
    <n v="1"/>
    <n v="2"/>
    <n v="1"/>
    <n v="15.537000000000001"/>
    <n v="140"/>
    <n v="0.12872497908219088"/>
    <n v="1"/>
    <n v="1"/>
    <n v="1"/>
    <n v="1"/>
    <n v="1"/>
    <n v="1"/>
    <n v="1"/>
    <n v="1"/>
    <n v="1"/>
    <n v="1"/>
    <n v="1"/>
    <n v="1"/>
    <n v="1"/>
    <n v="1"/>
    <n v="1"/>
    <n v="0"/>
    <n v="0"/>
    <n v="0"/>
    <n v="0"/>
    <n v="0"/>
    <n v="0"/>
    <n v="0"/>
  </r>
  <r>
    <x v="4"/>
    <s v="5C"/>
    <s v="5C"/>
    <s v="URBANA"/>
    <n v="14.16"/>
    <n v="8"/>
    <n v="705"/>
    <n v="488"/>
    <n v="113.28"/>
    <n v="1120"/>
    <n v="6.2235169491525424"/>
    <n v="7"/>
    <s v="URBANA"/>
    <n v="14.16"/>
    <n v="5"/>
    <n v="253"/>
    <n v="163"/>
    <n v="70.800000000000011"/>
    <n v="700"/>
    <n v="3.573446327683615"/>
    <n v="5"/>
    <s v="URBANA"/>
    <n v="14.16"/>
    <n v="5"/>
    <n v="254"/>
    <n v="163"/>
    <n v="70.800000000000011"/>
    <n v="700"/>
    <n v="3.587570621468926"/>
    <n v="5"/>
    <n v="0"/>
    <n v="-0.23076923076923078"/>
    <n v="-0.47181628392484343"/>
    <n v="-0.49923195084485406"/>
    <n v="-0.2307692307692307"/>
    <n v="-0.27049918904307091"/>
    <n v="-0.16666666666666666"/>
    <n v="0"/>
    <n v="-0.23076923076923078"/>
    <n v="-0.47028154327424398"/>
    <n v="-0.49923195084485406"/>
    <n v="-0.2307692307692307"/>
    <n v="-0.26867014576210191"/>
    <n v="-0.16666666666666666"/>
    <n v="0"/>
    <n v="0"/>
    <n v="1.9723865877712033E-3"/>
    <n v="0"/>
    <n v="0"/>
    <n v="1.9723865877712397E-3"/>
    <n v="0"/>
  </r>
  <r>
    <x v="4"/>
    <s v="5CE"/>
    <s v="5CE"/>
    <s v="METROPOLITANA"/>
    <n v="40.003"/>
    <n v="9"/>
    <n v="913"/>
    <n v="170"/>
    <n v="343.589"/>
    <n v="1190"/>
    <n v="2.6572445567232945"/>
    <n v="10"/>
    <s v="METROPOLITANA"/>
    <n v="28.971"/>
    <n v="3"/>
    <n v="317"/>
    <n v="180"/>
    <n v="86.912999999999997"/>
    <n v="420"/>
    <n v="3.6473254864059461"/>
    <n v="3"/>
    <s v="METROPOLITANA"/>
    <n v="28.971"/>
    <n v="3"/>
    <n v="318"/>
    <n v="181"/>
    <n v="86.912999999999997"/>
    <n v="420"/>
    <n v="3.6588312450381419"/>
    <n v="3"/>
    <n v="-0.15994432684779772"/>
    <n v="-0.5"/>
    <n v="-0.48455284552845529"/>
    <n v="2.8571428571428571E-2"/>
    <n v="-0.59622487235831656"/>
    <n v="0.15704178443725086"/>
    <n v="-0.53846153846153844"/>
    <n v="-0.15994432684779772"/>
    <n v="-0.5"/>
    <n v="-0.4833468724614135"/>
    <n v="3.1339031339031341E-2"/>
    <n v="-0.59622487235831656"/>
    <n v="0.15857736983389648"/>
    <n v="-0.53846153846153844"/>
    <n v="0"/>
    <n v="0"/>
    <n v="1.5748031496062992E-3"/>
    <n v="2.7700831024930748E-3"/>
    <n v="0"/>
    <n v="1.5748031496063558E-3"/>
    <n v="0"/>
  </r>
  <r>
    <x v="4"/>
    <s v="5CH"/>
    <s v="5CH"/>
    <s v="METROPOLITANA"/>
    <n v="90.2"/>
    <n v="8"/>
    <n v="1122"/>
    <n v="415"/>
    <n v="721.6"/>
    <n v="1090"/>
    <n v="2.0633154647516943"/>
    <n v="19"/>
    <s v="METROPOLITANA"/>
    <n v="90.2"/>
    <n v="7"/>
    <n v="1348"/>
    <n v="405"/>
    <n v="634.19799999999998"/>
    <n v="1080"/>
    <n v="2.1255191596315348"/>
    <n v="16"/>
    <s v="METROPOLITANA"/>
    <n v="90.153999999999996"/>
    <n v="7"/>
    <n v="1351"/>
    <n v="405"/>
    <n v="634.19799999999998"/>
    <n v="1080"/>
    <n v="2.1302495435179551"/>
    <n v="16"/>
    <n v="0"/>
    <n v="-6.6666666666666666E-2"/>
    <n v="9.149797570850203E-2"/>
    <n v="-1.2195121951219513E-2"/>
    <n v="-6.4465355458556542E-2"/>
    <n v="1.4849880804019455E-2"/>
    <n v="-8.5714285714285715E-2"/>
    <n v="-2.5505394945499676E-4"/>
    <n v="-6.6666666666666666E-2"/>
    <n v="9.2600080873433077E-2"/>
    <n v="-1.2195121951219513E-2"/>
    <n v="-6.4465355458556542E-2"/>
    <n v="1.5961140135962566E-2"/>
    <n v="-8.5714285714285715E-2"/>
    <n v="-2.5505394945499676E-4"/>
    <n v="0"/>
    <n v="1.1115227862171174E-3"/>
    <n v="0"/>
    <n v="0"/>
    <n v="1.1115227862171177E-3"/>
    <n v="0"/>
  </r>
  <r>
    <x v="4"/>
    <s v="5D"/>
    <s v="5D"/>
    <s v="URBANA"/>
    <n v="22.252000000000002"/>
    <n v="2.5"/>
    <n v="159"/>
    <n v="102"/>
    <n v="55.63"/>
    <n v="350"/>
    <n v="2.8581700521301454"/>
    <n v="2"/>
    <s v="URBANA"/>
    <n v="23.21"/>
    <n v="1.5"/>
    <n v="121.5"/>
    <n v="129"/>
    <n v="34.814999999999998"/>
    <n v="210"/>
    <n v="3.4898750538560965"/>
    <n v="1"/>
    <s v="URBANA"/>
    <n v="23.21"/>
    <n v="1.5"/>
    <n v="120.5"/>
    <n v="128"/>
    <n v="34.814999999999998"/>
    <n v="210"/>
    <n v="3.46115180238403"/>
    <n v="1"/>
    <n v="2.1072544102767109E-2"/>
    <n v="-0.25"/>
    <n v="-0.13368983957219252"/>
    <n v="0.11688311688311688"/>
    <n v="-0.23013986400574943"/>
    <n v="9.9511738051490814E-2"/>
    <n v="-0.33333333333333331"/>
    <n v="2.1072544102767109E-2"/>
    <n v="-0.25"/>
    <n v="-0.13774597495527727"/>
    <n v="0.11304347826086956"/>
    <n v="-0.23013986400574943"/>
    <n v="9.5418743361385783E-2"/>
    <n v="-0.33333333333333331"/>
    <n v="0"/>
    <n v="0"/>
    <n v="-4.1322314049586778E-3"/>
    <n v="-3.8910505836575876E-3"/>
    <n v="0"/>
    <n v="-4.1322314049586657E-3"/>
    <n v="0"/>
  </r>
  <r>
    <x v="4"/>
    <s v="5ME"/>
    <s v="5ME"/>
    <s v="METROPOLITANA"/>
    <n v="50.649000000000001"/>
    <n v="5"/>
    <n v="641"/>
    <n v="273"/>
    <n v="228.114"/>
    <n v="630"/>
    <n v="2.8099985095171713"/>
    <n v="7"/>
    <s v="METROPOLITANA"/>
    <n v="50.649000000000001"/>
    <n v="5"/>
    <n v="552"/>
    <n v="239"/>
    <n v="253.245"/>
    <n v="700"/>
    <n v="2.1797073979742936"/>
    <n v="7"/>
    <s v="METROPOLITANA"/>
    <n v="50.649000000000001"/>
    <n v="5"/>
    <n v="561"/>
    <n v="240"/>
    <n v="253.245"/>
    <n v="700"/>
    <n v="2.2152461055499613"/>
    <n v="7"/>
    <n v="0"/>
    <n v="0"/>
    <n v="-7.4601844090528086E-2"/>
    <n v="-6.640625E-2"/>
    <n v="5.220843486877777E-2"/>
    <n v="-0.12631828873853443"/>
    <n v="0"/>
    <n v="0"/>
    <n v="0"/>
    <n v="-6.6555740432612309E-2"/>
    <n v="-6.4327485380116955E-2"/>
    <n v="5.220843486877777E-2"/>
    <n v="-0.11835292598174642"/>
    <n v="0"/>
    <n v="0"/>
    <n v="0"/>
    <n v="8.0862533692722376E-3"/>
    <n v="2.0876826722338203E-3"/>
    <n v="0"/>
    <n v="8.0862533692722047E-3"/>
    <n v="0"/>
  </r>
  <r>
    <x v="5"/>
    <s v="6A"/>
    <s v="6A"/>
    <s v="URBANA"/>
    <n v="30.292999999999999"/>
    <n v="12"/>
    <n v="1532"/>
    <n v="535"/>
    <n v="352.00799999999998"/>
    <n v="1610"/>
    <n v="4.3521738142314952"/>
    <n v="21"/>
    <s v="URBANA"/>
    <n v="28.543999999999997"/>
    <n v="3"/>
    <n v="310"/>
    <n v="130"/>
    <n v="85.632000000000005"/>
    <n v="420"/>
    <n v="3.6201420029895366"/>
    <n v="5"/>
    <s v="URBANA"/>
    <n v="28.543999999999997"/>
    <n v="3"/>
    <n v="309"/>
    <n v="131"/>
    <n v="85.632000000000005"/>
    <n v="420"/>
    <n v="3.6084641255605381"/>
    <n v="5"/>
    <n v="-2.9726192701871313E-2"/>
    <n v="-0.6"/>
    <n v="-0.66340933767643862"/>
    <n v="-0.60902255639097747"/>
    <n v="-0.60866465588154639"/>
    <n v="-9.1821727591460151E-2"/>
    <n v="-0.61538461538461542"/>
    <n v="-2.9726192701871313E-2"/>
    <n v="-0.6"/>
    <n v="-0.66431287343834877"/>
    <n v="-0.60660660660660659"/>
    <n v="-0.60866465588154639"/>
    <n v="-9.3423378163381976E-2"/>
    <n v="-0.61538461538461542"/>
    <n v="0"/>
    <n v="0"/>
    <n v="-1.6155088852988692E-3"/>
    <n v="3.8314176245210726E-3"/>
    <n v="0"/>
    <n v="-1.6155088852988692E-3"/>
    <n v="0"/>
  </r>
  <r>
    <x v="5"/>
    <s v="6B"/>
    <s v="6B"/>
    <s v="URBANA"/>
    <n v="26.997"/>
    <n v="13"/>
    <n v="1377"/>
    <n v="303"/>
    <n v="345.47500000000002"/>
    <n v="1750"/>
    <n v="3.9858166292785291"/>
    <n v="20"/>
    <s v="URBANA"/>
    <n v="26.042999999999999"/>
    <n v="6"/>
    <n v="1040"/>
    <n v="346"/>
    <n v="156.25799999999998"/>
    <n v="840"/>
    <n v="6.6556592302474122"/>
    <n v="10"/>
    <s v="URBANA"/>
    <n v="26.042999999999999"/>
    <n v="6"/>
    <n v="1043"/>
    <n v="346"/>
    <n v="156.25799999999998"/>
    <n v="840"/>
    <n v="6.6748582472577409"/>
    <n v="10"/>
    <n v="-1.7986425339366528E-2"/>
    <n v="-0.36842105263157893"/>
    <n v="-0.13942904426975589"/>
    <n v="6.6255778120184905E-2"/>
    <n v="-0.37712687824002017"/>
    <n v="0.25089025584537855"/>
    <n v="-0.33333333333333331"/>
    <n v="-1.7986425339366528E-2"/>
    <n v="-0.36842105263157893"/>
    <n v="-0.13801652892561983"/>
    <n v="6.6255778120184905E-2"/>
    <n v="-0.37712687824002017"/>
    <n v="0.25223934217313837"/>
    <n v="-0.33333333333333331"/>
    <n v="0"/>
    <n v="0"/>
    <n v="1.4402304368698992E-3"/>
    <n v="0"/>
    <n v="0"/>
    <n v="1.4402304368698686E-3"/>
    <n v="0"/>
  </r>
  <r>
    <x v="5"/>
    <s v="6C"/>
    <s v="6C"/>
    <s v="METROPOLITANA"/>
    <n v="34.777000000000001"/>
    <n v="4"/>
    <n v="671"/>
    <n v="291"/>
    <n v="139.108"/>
    <n v="560"/>
    <n v="4.82359030393651"/>
    <n v="4"/>
    <s v="METROPOLITANA"/>
    <n v="28.860999999999997"/>
    <n v="8"/>
    <n v="1762"/>
    <n v="627"/>
    <n v="230.88799999999998"/>
    <n v="1120"/>
    <n v="7.6314057031980882"/>
    <n v="6"/>
    <s v="METROPOLITANA"/>
    <n v="28.860999999999997"/>
    <n v="8"/>
    <n v="1772"/>
    <n v="627"/>
    <n v="230.88799999999998"/>
    <n v="1120"/>
    <n v="7.6747167457815051"/>
    <n v="6"/>
    <n v="-9.2963323800245204E-2"/>
    <n v="0.33333333333333331"/>
    <n v="0.44841759145088367"/>
    <n v="0.36601307189542481"/>
    <n v="0.24805673574849452"/>
    <n v="0.22543687670820423"/>
    <n v="0.2"/>
    <n v="-9.2963323800245204E-2"/>
    <n v="0.33333333333333331"/>
    <n v="0.45067539909946785"/>
    <n v="0.36601307189542481"/>
    <n v="0.24805673574849452"/>
    <n v="0.22812101115001185"/>
    <n v="0.2"/>
    <n v="0"/>
    <n v="0"/>
    <n v="2.8296547821165816E-3"/>
    <n v="0"/>
    <n v="0"/>
    <n v="2.8296547821165699E-3"/>
    <n v="0"/>
  </r>
  <r>
    <x v="5"/>
    <s v="6CA"/>
    <s v="6CA"/>
    <s v="METROPOLITANA"/>
    <n v="58.525999999999996"/>
    <n v="2"/>
    <n v="349"/>
    <n v="160"/>
    <n v="117.05199999999999"/>
    <n v="280"/>
    <n v="2.9815808358678195"/>
    <n v="3"/>
    <s v="METROPOLITANA"/>
    <n v="58.856000000000002"/>
    <n v="3"/>
    <n v="484"/>
    <n v="153"/>
    <n v="176.56799999999998"/>
    <n v="420"/>
    <n v="2.7411535499071182"/>
    <n v="5"/>
    <s v="METROPOLITANA"/>
    <n v="58.856000000000002"/>
    <n v="3"/>
    <n v="483"/>
    <n v="153"/>
    <n v="176.56799999999998"/>
    <n v="420"/>
    <n v="2.7354900095147481"/>
    <n v="5"/>
    <n v="2.8113339353564039E-3"/>
    <n v="0.2"/>
    <n v="0.16206482593037214"/>
    <n v="-2.2364217252396165E-2"/>
    <n v="0.20269736393978607"/>
    <n v="-4.2012658591727398E-2"/>
    <n v="0.25"/>
    <n v="2.8113339353564039E-3"/>
    <n v="0.2"/>
    <n v="0.16105769230769232"/>
    <n v="-2.2364217252396165E-2"/>
    <n v="0.20269736393978607"/>
    <n v="-4.3044914608995698E-2"/>
    <n v="0.25"/>
    <n v="0"/>
    <n v="0"/>
    <n v="-1.0341261633919339E-3"/>
    <n v="0"/>
    <n v="0"/>
    <n v="-1.0341261633919484E-3"/>
    <n v="0"/>
  </r>
  <r>
    <x v="5"/>
    <s v="6CQ"/>
    <s v="6CQ"/>
    <s v="METROPOLITANA"/>
    <n v="59.456000000000003"/>
    <n v="9"/>
    <n v="1257"/>
    <n v="376"/>
    <n v="535.10400000000004"/>
    <n v="940"/>
    <n v="3.3455052591236214"/>
    <n v="14"/>
    <s v="METROPOLITANA"/>
    <n v="59.456000000000003"/>
    <n v="8"/>
    <n v="1174"/>
    <n v="405"/>
    <n v="501.98899999999998"/>
    <n v="1220"/>
    <n v="2.338696664667951"/>
    <n v="12"/>
    <s v="METROPOLITANA"/>
    <n v="59.456000000000003"/>
    <n v="8"/>
    <n v="1187"/>
    <n v="420"/>
    <n v="502.13600000000002"/>
    <n v="1220"/>
    <n v="2.3639014131629676"/>
    <n v="12"/>
    <n v="0"/>
    <n v="-5.8823529411764705E-2"/>
    <n v="-3.4142328259975319E-2"/>
    <n v="3.713188220230474E-2"/>
    <n v="-3.1930598316640905E-2"/>
    <n v="-0.17712400227050551"/>
    <n v="-7.6923076923076927E-2"/>
    <n v="0"/>
    <n v="-5.8823529411764705E-2"/>
    <n v="-2.8641571194762683E-2"/>
    <n v="5.5276381909547742E-2"/>
    <n v="-3.1784350777062223E-2"/>
    <n v="-0.17192747027906602"/>
    <n v="-7.6923076923076927E-2"/>
    <n v="0"/>
    <n v="0"/>
    <n v="5.5061414654807286E-3"/>
    <n v="1.8181818181818181E-2"/>
    <n v="1.4639611602145969E-4"/>
    <n v="5.3597496698340784E-3"/>
    <n v="0"/>
  </r>
  <r>
    <x v="5"/>
    <s v="6D"/>
    <s v="6D"/>
    <s v="URBANA"/>
    <n v="22.252000000000002"/>
    <n v="2.5"/>
    <n v="159"/>
    <n v="102"/>
    <n v="55.63"/>
    <n v="350"/>
    <n v="2.8581700521301454"/>
    <n v="2"/>
    <s v="URBANA"/>
    <n v="23.21"/>
    <n v="1.5"/>
    <n v="121.5"/>
    <n v="129"/>
    <n v="34.814999999999998"/>
    <n v="210"/>
    <n v="3.4898750538560965"/>
    <n v="1"/>
    <s v="URBANA"/>
    <n v="23.21"/>
    <n v="1.5"/>
    <n v="120.5"/>
    <n v="128"/>
    <n v="34.814999999999998"/>
    <n v="210"/>
    <n v="3.46115180238403"/>
    <n v="1"/>
    <n v="2.1072544102767109E-2"/>
    <n v="-0.25"/>
    <n v="-0.13368983957219252"/>
    <n v="0.11688311688311688"/>
    <n v="-0.23013986400574943"/>
    <n v="9.9511738051490814E-2"/>
    <n v="-0.33333333333333331"/>
    <n v="2.1072544102767109E-2"/>
    <n v="-0.25"/>
    <n v="-0.13774597495527727"/>
    <n v="0.11304347826086956"/>
    <n v="-0.23013986400574943"/>
    <n v="9.5418743361385783E-2"/>
    <n v="-0.33333333333333331"/>
    <n v="0"/>
    <n v="0"/>
    <n v="-4.1322314049586778E-3"/>
    <n v="-3.8910505836575876E-3"/>
    <n v="0"/>
    <n v="-4.1322314049586657E-3"/>
    <n v="0"/>
  </r>
  <r>
    <x v="5"/>
    <s v="6QL"/>
    <s v="6QL"/>
    <s v="METROPOLITANA"/>
    <n v="32.864000000000004"/>
    <n v="4"/>
    <n v="277"/>
    <n v="131"/>
    <n v="98.556000000000012"/>
    <n v="420"/>
    <n v="2.8105848451641702"/>
    <n v="4"/>
    <s v="METROPOLITANA"/>
    <n v="32.864000000000004"/>
    <n v="4"/>
    <n v="564"/>
    <n v="298"/>
    <n v="131.45600000000002"/>
    <n v="560"/>
    <n v="4.2904089581304765"/>
    <n v="4"/>
    <s v="METROPOLITANA"/>
    <n v="32.864000000000004"/>
    <n v="4"/>
    <n v="564"/>
    <n v="298"/>
    <n v="131.45600000000002"/>
    <n v="560"/>
    <n v="4.2904089581304765"/>
    <n v="4"/>
    <n v="0"/>
    <n v="0"/>
    <n v="0.34126040428061832"/>
    <n v="0.38927738927738925"/>
    <n v="0.14303601551223416"/>
    <n v="0.20839676163070481"/>
    <n v="0"/>
    <n v="0"/>
    <n v="0"/>
    <n v="0.34126040428061832"/>
    <n v="0.38927738927738925"/>
    <n v="0.14303601551223416"/>
    <n v="0.20839676163070481"/>
    <n v="0"/>
    <n v="0"/>
    <n v="0"/>
    <n v="0"/>
    <n v="0"/>
    <n v="0"/>
    <n v="0"/>
    <n v="0"/>
  </r>
  <r>
    <x v="5"/>
    <s v="6SI"/>
    <s v="6SI"/>
    <s v="METROPOLITANA"/>
    <n v="48.495000000000005"/>
    <n v="1"/>
    <n v="62"/>
    <n v="50"/>
    <n v="48"/>
    <n v="70"/>
    <n v="1.278482317764718"/>
    <n v="1"/>
    <s v="METROPOLITANA"/>
    <n v="48.495000000000005"/>
    <n v="4"/>
    <n v="204"/>
    <n v="106"/>
    <n v="145.19"/>
    <n v="420"/>
    <n v="1.4050554445898478"/>
    <n v="5"/>
    <s v="METROPOLITANA"/>
    <n v="48.495000000000005"/>
    <n v="4"/>
    <n v="209"/>
    <n v="111"/>
    <n v="145.19"/>
    <n v="420"/>
    <n v="1.4394930780356774"/>
    <n v="5"/>
    <n v="0"/>
    <n v="0.6"/>
    <n v="0.53383458646616544"/>
    <n v="0.35897435897435898"/>
    <n v="0.50307986955846573"/>
    <n v="4.7166516007612701E-2"/>
    <n v="0.66666666666666663"/>
    <n v="0"/>
    <n v="0.6"/>
    <n v="0.54243542435424352"/>
    <n v="0.37888198757763975"/>
    <n v="0.50307986955846573"/>
    <n v="5.9239226565384197E-2"/>
    <n v="0.66666666666666663"/>
    <n v="0"/>
    <n v="0"/>
    <n v="1.2106537530266344E-2"/>
    <n v="2.3041474654377881E-2"/>
    <n v="0"/>
    <n v="1.2106537530266349E-2"/>
    <n v="0"/>
  </r>
  <r>
    <x v="6"/>
    <s v="7A"/>
    <s v="7A"/>
    <s v="URBANA"/>
    <n v="26.262"/>
    <n v="10"/>
    <n v="829"/>
    <n v="467"/>
    <n v="185.976"/>
    <n v="980"/>
    <n v="4.4575644169140105"/>
    <n v="15"/>
    <s v="URBANA"/>
    <n v="0"/>
    <n v="0"/>
    <n v="0"/>
    <n v="0"/>
    <n v="0"/>
    <n v="0"/>
    <n v="0"/>
    <n v="0"/>
    <s v="URBANA"/>
    <n v="0"/>
    <n v="0"/>
    <n v="0"/>
    <n v="0"/>
    <n v="0"/>
    <n v="0"/>
    <n v="0"/>
    <n v="0"/>
    <n v="-1"/>
    <n v="-1"/>
    <n v="-1"/>
    <n v="-1"/>
    <n v="-1"/>
    <n v="-1"/>
    <n v="-1"/>
    <n v="-1"/>
    <n v="-1"/>
    <n v="-1"/>
    <n v="-1"/>
    <n v="-1"/>
    <n v="-1"/>
    <n v="-1"/>
    <n v="0"/>
    <n v="0"/>
    <n v="0"/>
    <n v="0"/>
    <n v="0"/>
    <n v="0"/>
    <n v="0"/>
  </r>
  <r>
    <x v="6"/>
    <s v="7AB"/>
    <s v="7AB"/>
    <s v="-"/>
    <n v="0"/>
    <n v="0"/>
    <n v="0"/>
    <n v="0"/>
    <n v="0"/>
    <n v="0"/>
    <n v="0"/>
    <n v="0"/>
    <s v="URBANA"/>
    <n v="26.091999999999999"/>
    <n v="16"/>
    <n v="2200"/>
    <n v="1063"/>
    <n v="417.47199999999998"/>
    <n v="2240"/>
    <n v="5.2698145025295116"/>
    <n v="24"/>
    <s v="URBANA"/>
    <n v="26.091999999999999"/>
    <n v="16"/>
    <n v="2202"/>
    <n v="1064"/>
    <n v="417.47199999999998"/>
    <n v="2240"/>
    <n v="5.2746052429863566"/>
    <n v="24"/>
    <n v="1"/>
    <n v="1"/>
    <n v="1"/>
    <n v="1"/>
    <n v="1"/>
    <n v="1"/>
    <n v="1"/>
    <n v="1"/>
    <n v="1"/>
    <n v="1"/>
    <n v="1"/>
    <n v="1"/>
    <n v="1"/>
    <n v="1"/>
    <n v="0"/>
    <n v="0"/>
    <n v="4.5433893684688776E-4"/>
    <n v="4.7014574518100609E-4"/>
    <n v="0"/>
    <n v="4.543389368468889E-4"/>
    <n v="0"/>
  </r>
  <r>
    <x v="6"/>
    <s v="7B"/>
    <s v="7B"/>
    <s v="URBANA"/>
    <n v="26.195"/>
    <n v="9"/>
    <n v="567"/>
    <n v="325"/>
    <n v="171.565"/>
    <n v="910"/>
    <n v="3.3048698743916298"/>
    <n v="14"/>
    <s v="URBANA"/>
    <n v="0"/>
    <n v="0"/>
    <n v="0"/>
    <n v="0"/>
    <n v="0"/>
    <n v="0"/>
    <n v="0"/>
    <n v="0"/>
    <s v="URBANA"/>
    <n v="0"/>
    <n v="0"/>
    <n v="0"/>
    <n v="0"/>
    <n v="0"/>
    <n v="0"/>
    <n v="0"/>
    <n v="0"/>
    <n v="-1"/>
    <n v="-1"/>
    <n v="-1"/>
    <n v="-1"/>
    <n v="-1"/>
    <n v="-1"/>
    <n v="-1"/>
    <n v="-1"/>
    <n v="-1"/>
    <n v="-1"/>
    <n v="-1"/>
    <n v="-1"/>
    <n v="-1"/>
    <n v="-1"/>
    <n v="0"/>
    <n v="0"/>
    <n v="0"/>
    <n v="0"/>
    <n v="0"/>
    <n v="0"/>
    <n v="0"/>
  </r>
  <r>
    <x v="6"/>
    <s v="7C"/>
    <s v="7C"/>
    <s v="URBANA"/>
    <n v="24"/>
    <n v="11"/>
    <n v="869"/>
    <n v="327"/>
    <n v="264"/>
    <n v="1370"/>
    <n v="4.4427402862985685"/>
    <n v="15"/>
    <s v="URBANA"/>
    <n v="25.222999999999999"/>
    <n v="1"/>
    <n v="18"/>
    <n v="4"/>
    <n v="25.222999999999999"/>
    <n v="140"/>
    <n v="0.71363438131863777"/>
    <n v="1"/>
    <s v="URBANA"/>
    <n v="25.222999999999999"/>
    <n v="1"/>
    <n v="17"/>
    <n v="4"/>
    <n v="25.222999999999999"/>
    <n v="140"/>
    <n v="0.67398802680093572"/>
    <n v="1"/>
    <n v="2.484610852650182E-2"/>
    <n v="-0.83333333333333337"/>
    <n v="-0.95941375422773389"/>
    <n v="-0.97583081570996977"/>
    <n v="-0.82558095310538915"/>
    <n v="-0.7232030535715851"/>
    <n v="-0.875"/>
    <n v="2.484610852650182E-2"/>
    <n v="-0.83333333333333337"/>
    <n v="-0.96162528216704291"/>
    <n v="-0.97583081570996977"/>
    <n v="-0.82558095310538915"/>
    <n v="-0.73655508537538072"/>
    <n v="-0.875"/>
    <n v="0"/>
    <n v="0"/>
    <n v="-2.8571428571428571E-2"/>
    <n v="0"/>
    <n v="0"/>
    <n v="-2.8571428571428529E-2"/>
    <n v="0"/>
  </r>
  <r>
    <x v="6"/>
    <s v="7CD"/>
    <s v="7CD"/>
    <s v="URBANA"/>
    <n v="20.010000000000002"/>
    <n v="1"/>
    <n v="18"/>
    <n v="14"/>
    <n v="20.100000000000001"/>
    <n v="120"/>
    <n v="1.7915795759928337"/>
    <n v="1"/>
    <s v="URBANA"/>
    <n v="20.010000000000002"/>
    <n v="1"/>
    <n v="8"/>
    <n v="5"/>
    <n v="20"/>
    <n v="120"/>
    <n v="0.79625758933014823"/>
    <n v="1"/>
    <s v="URBANA"/>
    <n v="0"/>
    <n v="0"/>
    <n v="0"/>
    <n v="0"/>
    <n v="0"/>
    <n v="0"/>
    <n v="0"/>
    <n v="0"/>
    <n v="0"/>
    <n v="0"/>
    <n v="-0.38461538461538464"/>
    <n v="-0.47368421052631576"/>
    <n v="-2.4937655860349482E-3"/>
    <n v="-0.38461538461538464"/>
    <n v="0"/>
    <n v="-1"/>
    <n v="-1"/>
    <n v="-1"/>
    <n v="-1"/>
    <n v="-1"/>
    <n v="-1"/>
    <n v="-1"/>
    <n v="-1"/>
    <n v="-1"/>
    <n v="-1"/>
    <n v="-1"/>
    <n v="-1"/>
    <n v="-1"/>
    <n v="-1"/>
  </r>
  <r>
    <x v="6"/>
    <s v="7D"/>
    <s v="7D"/>
    <s v="URBANA"/>
    <n v="27.544"/>
    <n v="16"/>
    <n v="1306"/>
    <n v="796"/>
    <n v="292.53500000000003"/>
    <n v="1620"/>
    <n v="4.464423060488488"/>
    <n v="25"/>
    <s v="URBANA"/>
    <n v="22.617000000000001"/>
    <n v="15"/>
    <n v="1499"/>
    <n v="972"/>
    <n v="339.255"/>
    <n v="2100"/>
    <n v="4.4185052541598502"/>
    <n v="19"/>
    <s v="URBANA"/>
    <n v="22.617000000000001"/>
    <n v="15"/>
    <n v="1507"/>
    <n v="973"/>
    <n v="339.255"/>
    <n v="2100"/>
    <n v="4.4420863362367538"/>
    <n v="19"/>
    <n v="-9.8223719622814523E-2"/>
    <n v="-3.2258064516129031E-2"/>
    <n v="6.8805704099821743E-2"/>
    <n v="9.9547511312217188E-2"/>
    <n v="7.3948622168758568E-2"/>
    <n v="-5.1692195075938377E-3"/>
    <n v="-0.13636363636363635"/>
    <n v="-9.8223719622814523E-2"/>
    <n v="-3.2258064516129031E-2"/>
    <n v="7.1453963739779594E-2"/>
    <n v="0.10005652911249294"/>
    <n v="7.3948622168758568E-2"/>
    <n v="-2.5079100303814954E-3"/>
    <n v="-0.13636363636363635"/>
    <n v="0"/>
    <n v="0"/>
    <n v="2.6613439787092482E-3"/>
    <n v="5.1413881748071976E-4"/>
    <n v="0"/>
    <n v="2.6613439787092218E-3"/>
    <n v="0"/>
  </r>
  <r>
    <x v="6"/>
    <s v="7E"/>
    <s v="7ECI"/>
    <s v="URBANA"/>
    <n v="28.445"/>
    <n v="5"/>
    <n v="562"/>
    <n v="329"/>
    <n v="115.045"/>
    <n v="560"/>
    <n v="4.8850449823981918"/>
    <n v="8"/>
    <s v="URBANA"/>
    <n v="24.792000000000002"/>
    <n v="2"/>
    <n v="55"/>
    <n v="31"/>
    <n v="49.584000000000003"/>
    <n v="280"/>
    <n v="1.1092287834785415"/>
    <n v="3"/>
    <s v="URBANA"/>
    <n v="24.792000000000002"/>
    <n v="2"/>
    <n v="55"/>
    <n v="31"/>
    <n v="49.584000000000003"/>
    <n v="280"/>
    <n v="1.1092287834785415"/>
    <n v="3"/>
    <n v="-6.8617690703833778E-2"/>
    <n v="-0.42857142857142855"/>
    <n v="-0.82171799027552672"/>
    <n v="-0.82777777777777772"/>
    <n v="-0.39762739250071366"/>
    <n v="-0.62990386265205767"/>
    <n v="-0.45454545454545453"/>
    <n v="-6.8617690703833778E-2"/>
    <n v="-0.42857142857142855"/>
    <n v="-0.82171799027552672"/>
    <n v="-0.82777777777777772"/>
    <n v="-0.39762739250071366"/>
    <n v="-0.62990386265205767"/>
    <n v="-0.45454545454545453"/>
    <n v="0"/>
    <n v="0"/>
    <n v="0"/>
    <n v="0"/>
    <n v="0"/>
    <n v="0"/>
    <n v="0"/>
  </r>
  <r>
    <x v="6"/>
    <s v="7E"/>
    <s v="7EPIN"/>
    <s v="URBANA"/>
    <n v="28.986000000000001"/>
    <n v="11"/>
    <n v="1190"/>
    <n v="510"/>
    <n v="316.13799999999998"/>
    <n v="1290"/>
    <n v="3.7641789345159395"/>
    <n v="18"/>
    <s v="URBANA"/>
    <n v="28.986000000000001"/>
    <n v="16"/>
    <n v="1983"/>
    <n v="940"/>
    <n v="502.79499999999996"/>
    <n v="2340"/>
    <n v="3.9439533010471468"/>
    <n v="26"/>
    <s v="URBANA"/>
    <n v="28.986000000000001"/>
    <n v="16"/>
    <n v="1995"/>
    <n v="944"/>
    <n v="502.79499999999996"/>
    <n v="2340"/>
    <n v="3.967819886832606"/>
    <n v="26"/>
    <n v="0"/>
    <n v="0.18518518518518517"/>
    <n v="0.24992121021115662"/>
    <n v="0.29655172413793102"/>
    <n v="0.22792707095696471"/>
    <n v="2.3322688433104519E-2"/>
    <n v="0.18181818181818182"/>
    <n v="0"/>
    <n v="0.18518518518518517"/>
    <n v="0.25274725274725274"/>
    <n v="0.29848693259972492"/>
    <n v="0.22792707095696471"/>
    <n v="2.6337426714861972E-2"/>
    <n v="0.18181818181818182"/>
    <n v="0"/>
    <n v="0"/>
    <n v="3.0165912518853697E-3"/>
    <n v="2.1231422505307855E-3"/>
    <n v="0"/>
    <n v="3.0165912518853579E-3"/>
    <n v="0"/>
  </r>
  <r>
    <x v="6"/>
    <s v="7ENL"/>
    <s v="7ENL"/>
    <s v="URBANA"/>
    <n v="15.492000000000001"/>
    <n v="1.6666666666666667"/>
    <n v="19.333333333333332"/>
    <n v="14"/>
    <n v="20.656000000000002"/>
    <n v="186.66666666666666"/>
    <n v="0.93596695068422398"/>
    <n v="2"/>
    <s v="URBANA"/>
    <n v="15.492000000000001"/>
    <n v="0.66666666666666663"/>
    <n v="7.666666666666667"/>
    <n v="15"/>
    <n v="10.328000000000001"/>
    <n v="93.333333333333329"/>
    <n v="0"/>
    <n v="1"/>
    <s v="URBANA"/>
    <n v="15.492000000000001"/>
    <n v="0.33333333333333331"/>
    <n v="3"/>
    <n v="6"/>
    <n v="5.1640000000000006"/>
    <n v="46.666666666666664"/>
    <n v="0"/>
    <n v="1"/>
    <n v="0"/>
    <n v="-0.42857142857142855"/>
    <n v="-0.43209876543209869"/>
    <n v="3.4482758620689655E-2"/>
    <n v="-0.33333333333333337"/>
    <n v="-1"/>
    <n v="-0.33333333333333331"/>
    <n v="0"/>
    <n v="-0.66666666666666674"/>
    <n v="-0.73134328358208955"/>
    <n v="-0.4"/>
    <n v="-0.6"/>
    <n v="-1"/>
    <n v="-0.33333333333333331"/>
    <n v="0"/>
    <n v="-0.33333333333333331"/>
    <n v="-0.4375"/>
    <n v="-0.42857142857142855"/>
    <n v="-0.33333333333333337"/>
    <n v="0"/>
    <n v="0"/>
  </r>
  <r>
    <x v="6"/>
    <s v="7SA21"/>
    <s v="7SA21"/>
    <s v="METROPOLITANA"/>
    <n v="76.5"/>
    <n v="4"/>
    <n v="459"/>
    <n v="182"/>
    <n v="153"/>
    <n v="420"/>
    <n v="2.3582724498289096"/>
    <n v="7"/>
    <s v="METROPOLITANA"/>
    <n v="62.340999999999994"/>
    <n v="3"/>
    <n v="455"/>
    <n v="149"/>
    <n v="187.023"/>
    <n v="420"/>
    <n v="2.432855851954038"/>
    <n v="5"/>
    <s v="METROPOLITANA"/>
    <n v="62.340999999999994"/>
    <n v="3"/>
    <n v="456"/>
    <n v="149"/>
    <n v="187.023"/>
    <n v="420"/>
    <n v="2.4382027878923984"/>
    <n v="5"/>
    <n v="-0.10197996269113595"/>
    <n v="-0.14285714285714285"/>
    <n v="-4.3763676148796497E-3"/>
    <n v="-9.9697885196374625E-2"/>
    <n v="0.10006087823470763"/>
    <n v="1.5566980766800435E-2"/>
    <n v="-0.16666666666666666"/>
    <n v="-0.10197996269113595"/>
    <n v="-0.14285714285714285"/>
    <n v="-3.2786885245901639E-3"/>
    <n v="-9.9697885196374625E-2"/>
    <n v="0.10006087823470763"/>
    <n v="1.6664390849948769E-2"/>
    <n v="-0.16666666666666666"/>
    <n v="0"/>
    <n v="0"/>
    <n v="1.0976948408342481E-3"/>
    <n v="0"/>
    <n v="0"/>
    <n v="1.0976948408342314E-3"/>
    <n v="0"/>
  </r>
  <r>
    <x v="6"/>
    <s v="7SA26"/>
    <s v="7SA26"/>
    <s v="METROPOLITANA"/>
    <n v="74.8"/>
    <n v="2"/>
    <n v="132"/>
    <n v="54"/>
    <n v="74.8"/>
    <n v="140"/>
    <n v="0.86274509803921573"/>
    <n v="4"/>
    <s v="METROPOLITANA"/>
    <n v="61.236999999999995"/>
    <n v="2"/>
    <n v="218"/>
    <n v="96"/>
    <n v="122.47399999999999"/>
    <n v="280"/>
    <n v="1.7799696262063787"/>
    <n v="4"/>
    <s v="METROPOLITANA"/>
    <n v="61.236999999999995"/>
    <n v="2"/>
    <n v="218"/>
    <n v="95"/>
    <n v="122.47399999999999"/>
    <n v="280"/>
    <n v="1.7799696262063787"/>
    <n v="4"/>
    <n v="-9.9700816689577129E-2"/>
    <n v="0"/>
    <n v="0.24571428571428572"/>
    <n v="0.28000000000000003"/>
    <n v="0.24166387866622055"/>
    <n v="0.34707663288514784"/>
    <n v="0"/>
    <n v="-9.9700816689577129E-2"/>
    <n v="0"/>
    <n v="0.24571428571428572"/>
    <n v="0.27516778523489932"/>
    <n v="0.24166387866622055"/>
    <n v="0.34707663288514784"/>
    <n v="0"/>
    <n v="0"/>
    <n v="0"/>
    <n v="0"/>
    <n v="-5.235602094240838E-3"/>
    <n v="0"/>
    <n v="0"/>
    <n v="0"/>
  </r>
  <r>
    <x v="6"/>
    <s v="7SASU"/>
    <s v="7SASU"/>
    <s v="METROPOLITANA"/>
    <n v="74.8"/>
    <n v="1"/>
    <n v="102"/>
    <n v="46"/>
    <n v="74.8"/>
    <n v="70"/>
    <n v="1.3636363636363638"/>
    <n v="1"/>
    <s v="METROPOLITANA"/>
    <n v="74.669000000000011"/>
    <n v="1"/>
    <n v="97"/>
    <n v="39"/>
    <n v="74.669000000000011"/>
    <n v="140"/>
    <n v="1.299066547027548"/>
    <n v="1"/>
    <s v="METROPOLITANA"/>
    <n v="74.669000000000011"/>
    <n v="1"/>
    <n v="98"/>
    <n v="38"/>
    <n v="74.669000000000011"/>
    <n v="140"/>
    <n v="1.3124589856566979"/>
    <n v="1"/>
    <n v="-8.7643591647757076E-4"/>
    <n v="0"/>
    <n v="-2.5125628140703519E-2"/>
    <n v="-8.2352941176470587E-2"/>
    <n v="-8.7643591647757076E-4"/>
    <n v="-2.4249726227518226E-2"/>
    <n v="0"/>
    <n v="-8.7643591647757076E-4"/>
    <n v="0"/>
    <n v="-0.02"/>
    <n v="-9.5238095238095233E-2"/>
    <n v="-8.7643591647757076E-4"/>
    <n v="-1.9123899300966699E-2"/>
    <n v="0"/>
    <n v="0"/>
    <n v="0"/>
    <n v="5.1282051282051282E-3"/>
    <n v="-1.2987012987012988E-2"/>
    <n v="0"/>
    <n v="5.1282051282051213E-3"/>
    <n v="0"/>
  </r>
  <r>
    <x v="6"/>
    <s v="7SL"/>
    <s v="7SL"/>
    <s v="METROPOLITANA"/>
    <n v="51.099000000000004"/>
    <n v="10"/>
    <n v="762"/>
    <n v="233"/>
    <n v="259.75400000000002"/>
    <n v="840"/>
    <n v="2.9335448154792609"/>
    <n v="13"/>
    <s v="METROPOLITANA"/>
    <n v="51.099000000000004"/>
    <n v="10"/>
    <n v="913"/>
    <n v="193"/>
    <n v="440.51"/>
    <n v="1400"/>
    <n v="2.0725976708814784"/>
    <n v="13"/>
    <s v="METROPOLITANA"/>
    <n v="51.099000000000004"/>
    <n v="10"/>
    <n v="918"/>
    <n v="195"/>
    <n v="440.51"/>
    <n v="1400"/>
    <n v="2.0839481510067874"/>
    <n v="13"/>
    <n v="0"/>
    <n v="0"/>
    <n v="9.014925373134329E-2"/>
    <n v="-9.3896713615023469E-2"/>
    <n v="0.25812550695166392"/>
    <n v="-0.17197815422622059"/>
    <n v="0"/>
    <n v="0"/>
    <n v="0"/>
    <n v="9.285714285714286E-2"/>
    <n v="-8.8785046728971959E-2"/>
    <n v="0.25812550695166392"/>
    <n v="-0.16932692684320397"/>
    <n v="0"/>
    <n v="0"/>
    <n v="0"/>
    <n v="2.7307482250136538E-3"/>
    <n v="5.1546391752577319E-3"/>
    <n v="0"/>
    <n v="2.7307482250135905E-3"/>
    <n v="0"/>
  </r>
  <r>
    <x v="7"/>
    <s v="8A"/>
    <s v="8A"/>
    <s v="URBANA"/>
    <n v="40.239000000000004"/>
    <n v="8"/>
    <n v="1230"/>
    <n v="561"/>
    <n v="321.91200000000003"/>
    <n v="1120"/>
    <n v="3.8209200029821813"/>
    <n v="18"/>
    <s v="URBANA"/>
    <n v="32.292000000000002"/>
    <n v="13"/>
    <n v="1570"/>
    <n v="691"/>
    <n v="419.79599999999999"/>
    <n v="1820"/>
    <n v="3.7399117666676194"/>
    <n v="18"/>
    <s v="URBANA"/>
    <n v="32.292000000000002"/>
    <n v="13"/>
    <n v="1557"/>
    <n v="674"/>
    <n v="419.79599999999999"/>
    <n v="1820"/>
    <n v="3.7089443443958494"/>
    <n v="18"/>
    <n v="-0.10956694378955208"/>
    <n v="0.23809523809523808"/>
    <n v="0.12142857142857143"/>
    <n v="0.10383386581469649"/>
    <n v="0.13197107217395518"/>
    <n v="-1.0714196371851559E-2"/>
    <n v="0"/>
    <n v="-0.10956694378955208"/>
    <n v="0.23809523809523808"/>
    <n v="0.11733046286329386"/>
    <n v="9.149797570850203E-2"/>
    <n v="0.13197107217395518"/>
    <n v="-1.4870873288085572E-2"/>
    <n v="0"/>
    <n v="0"/>
    <n v="0"/>
    <n v="-4.1573393028461782E-3"/>
    <n v="-1.2454212454212455E-2"/>
    <n v="0"/>
    <n v="-4.15733930284616E-3"/>
    <n v="0"/>
  </r>
  <r>
    <x v="7"/>
    <s v="8B"/>
    <s v="8B"/>
    <s v="URBANA"/>
    <n v="26.442"/>
    <n v="8"/>
    <n v="936"/>
    <n v="517"/>
    <n v="211.536"/>
    <n v="1120"/>
    <n v="4.4247787610619467"/>
    <n v="12"/>
    <s v="URBANA"/>
    <n v="27.253999999999998"/>
    <n v="11"/>
    <n v="1298"/>
    <n v="672"/>
    <n v="299.79399999999998"/>
    <n v="1540"/>
    <n v="4.3296396859176633"/>
    <n v="16"/>
    <s v="URBANA"/>
    <n v="27.253999999999998"/>
    <n v="11"/>
    <n v="1303"/>
    <n v="672"/>
    <n v="299.79399999999998"/>
    <n v="1540"/>
    <n v="4.3463178048926929"/>
    <n v="16"/>
    <n v="1.5122169249106034E-2"/>
    <n v="0.15789473684210525"/>
    <n v="0.16204118173679499"/>
    <n v="0.13036164844407064"/>
    <n v="0.17260477578080688"/>
    <n v="-1.0867549423240965E-2"/>
    <n v="0.14285714285714285"/>
    <n v="1.5122169249106034E-2"/>
    <n v="0.15789473684210525"/>
    <n v="0.1639124609200536"/>
    <n v="0.13036164844407064"/>
    <n v="0.17260477578080688"/>
    <n v="-8.9453987399709025E-3"/>
    <n v="0.14285714285714285"/>
    <n v="0"/>
    <n v="0"/>
    <n v="1.9223375624759708E-3"/>
    <n v="0"/>
    <n v="0"/>
    <n v="1.9223375624759773E-3"/>
    <n v="0"/>
  </r>
  <r>
    <x v="7"/>
    <s v="8C"/>
    <s v="8C"/>
    <s v="URBANA"/>
    <n v="27.069000000000003"/>
    <n v="8"/>
    <n v="894"/>
    <n v="560"/>
    <n v="216.55200000000002"/>
    <n v="1120"/>
    <n v="4.1283386900144068"/>
    <n v="13"/>
    <s v="URBANA"/>
    <n v="24.978000000000002"/>
    <n v="8"/>
    <n v="607"/>
    <n v="435"/>
    <n v="199.82400000000001"/>
    <n v="1120"/>
    <n v="3.0376731523740892"/>
    <n v="11"/>
    <s v="URBANA"/>
    <n v="24.978000000000002"/>
    <n v="8"/>
    <n v="608"/>
    <n v="434"/>
    <n v="199.82400000000001"/>
    <n v="1120"/>
    <n v="3.0426775562494992"/>
    <n v="11"/>
    <n v="-4.0175226237823526E-2"/>
    <n v="0"/>
    <n v="-0.19120586275816123"/>
    <n v="-0.12562814070351758"/>
    <n v="-4.0175226237823526E-2"/>
    <n v="-0.15219979559464264"/>
    <n v="-8.3333333333333329E-2"/>
    <n v="-4.0175226237823526E-2"/>
    <n v="0"/>
    <n v="-0.1904127829560586"/>
    <n v="-0.12676056338028169"/>
    <n v="-4.0175226237823526E-2"/>
    <n v="-0.15139571526288706"/>
    <n v="-8.3333333333333329E-2"/>
    <n v="0"/>
    <n v="0"/>
    <n v="8.2304526748971192E-4"/>
    <n v="-1.1507479861910242E-3"/>
    <n v="0"/>
    <n v="8.2304526748965467E-4"/>
    <n v="0"/>
  </r>
  <r>
    <x v="7"/>
    <s v="8R / IBSUR"/>
    <s v="8R"/>
    <s v="URBANA"/>
    <n v="6.1539999999999999"/>
    <n v="3"/>
    <n v="30"/>
    <n v="13"/>
    <n v="15.319000000000001"/>
    <n v="500"/>
    <n v="1.9583523728702916"/>
    <n v="2"/>
    <s v="INTERBARRIAL SALTA"/>
    <n v="9.7469999999999999"/>
    <n v="1"/>
    <n v="2"/>
    <n v="2"/>
    <n v="9.7469999999999999"/>
    <n v="70"/>
    <n v="0.20519134092541294"/>
    <n v="1"/>
    <s v="INTERBARRIAL SALTA"/>
    <n v="6.1539999999999999"/>
    <n v="1"/>
    <n v="1"/>
    <n v="1"/>
    <n v="6.1539999999999999"/>
    <n v="140"/>
    <n v="0.16249593760155998"/>
    <n v="1"/>
    <n v="0.22596063140682976"/>
    <n v="-0.5"/>
    <n v="-0.875"/>
    <n v="-0.73333333333333328"/>
    <n v="-0.22229314609431103"/>
    <n v="-0.81031920952923409"/>
    <n v="-0.33333333333333331"/>
    <n v="0"/>
    <n v="-0.5"/>
    <n v="-0.93548387096774188"/>
    <n v="-0.8571428571428571"/>
    <n v="-0.42681507008801756"/>
    <n v="-0.84676326279515257"/>
    <n v="-0.33333333333333331"/>
    <n v="-0.22596063140682976"/>
    <n v="0"/>
    <n v="-0.33333333333333331"/>
    <n v="-0.33333333333333331"/>
    <n v="-0.22596063140682976"/>
    <n v="-0.11611879392428015"/>
    <n v="0"/>
  </r>
  <r>
    <x v="7"/>
    <s v="8TT"/>
    <s v="8TT"/>
    <s v="TRONCAL URBANA"/>
    <n v="46.581000000000003"/>
    <n v="13"/>
    <n v="2720"/>
    <n v="688"/>
    <n v="581.178"/>
    <n v="2400"/>
    <n v="4.6801496271366085"/>
    <n v="31"/>
    <s v="URBANA"/>
    <n v="47.62"/>
    <n v="14"/>
    <n v="3157"/>
    <n v="685"/>
    <n v="666.68"/>
    <n v="2160"/>
    <n v="4.7354052918941623"/>
    <n v="38"/>
    <s v="URBANA"/>
    <n v="47.62"/>
    <n v="14"/>
    <n v="3157"/>
    <n v="682"/>
    <n v="666.68"/>
    <n v="2160"/>
    <n v="4.7354052918941623"/>
    <n v="38"/>
    <n v="1.1029606904385245E-2"/>
    <n v="3.7037037037037035E-2"/>
    <n v="7.4357665475582785E-2"/>
    <n v="-2.1849963583394027E-3"/>
    <n v="6.8519014182703439E-2"/>
    <n v="5.8685510554317586E-3"/>
    <n v="0.10144927536231885"/>
    <n v="1.1029606904385245E-2"/>
    <n v="3.7037037037037035E-2"/>
    <n v="7.4357665475582785E-2"/>
    <n v="-4.3795620437956208E-3"/>
    <n v="6.8519014182703439E-2"/>
    <n v="5.8685510554317586E-3"/>
    <n v="0.10144927536231885"/>
    <n v="0"/>
    <n v="0"/>
    <n v="0"/>
    <n v="-2.1945866861741038E-3"/>
    <n v="0"/>
    <n v="0"/>
    <n v="0"/>
  </r>
  <r>
    <x v="4"/>
    <s v="IBCERRILLOS"/>
    <s v="IBCERRILLOS"/>
    <s v="-"/>
    <n v="0"/>
    <n v="0"/>
    <n v="0"/>
    <n v="0"/>
    <n v="0"/>
    <n v="0"/>
    <n v="0"/>
    <n v="0"/>
    <s v="INTERBARRIAL RESTO"/>
    <n v="13.972"/>
    <n v="2"/>
    <n v="8"/>
    <n v="3"/>
    <n v="27.857999999999997"/>
    <n v="140"/>
    <n v="0.28717065115945156"/>
    <n v="2"/>
    <s v="INTERBARRIAL RESTO"/>
    <n v="13.972"/>
    <n v="2"/>
    <n v="8"/>
    <n v="3"/>
    <n v="27.857999999999997"/>
    <n v="140"/>
    <n v="0.28717065115945156"/>
    <n v="2"/>
    <n v="1"/>
    <n v="1"/>
    <n v="1"/>
    <n v="1"/>
    <n v="1"/>
    <n v="1"/>
    <n v="1"/>
    <n v="1"/>
    <n v="1"/>
    <n v="1"/>
    <n v="1"/>
    <n v="1"/>
    <n v="1"/>
    <n v="1"/>
    <n v="0"/>
    <n v="0"/>
    <n v="0"/>
    <n v="0"/>
    <n v="0"/>
    <n v="0"/>
    <n v="0"/>
  </r>
  <r>
    <x v="4"/>
    <s v="IBCHICOANA"/>
    <s v="IBCHICOANA"/>
    <s v="-"/>
    <n v="0"/>
    <n v="0"/>
    <n v="0"/>
    <n v="0"/>
    <n v="0"/>
    <n v="0"/>
    <n v="0"/>
    <n v="0"/>
    <s v="INTERBARRIAL RESTO"/>
    <n v="23.164999999999999"/>
    <n v="2"/>
    <n v="284"/>
    <n v="125"/>
    <n v="46.33"/>
    <n v="140"/>
    <n v="6.1299374055687466"/>
    <n v="3"/>
    <s v="INTERBARRIAL RESTO"/>
    <n v="23.164999999999999"/>
    <n v="2"/>
    <n v="284"/>
    <n v="125"/>
    <n v="46.33"/>
    <n v="140"/>
    <n v="6.1299374055687466"/>
    <n v="3"/>
    <n v="1"/>
    <n v="1"/>
    <n v="1"/>
    <n v="1"/>
    <n v="1"/>
    <n v="1"/>
    <n v="1"/>
    <n v="1"/>
    <n v="1"/>
    <n v="1"/>
    <n v="1"/>
    <n v="1"/>
    <n v="1"/>
    <n v="1"/>
    <n v="0"/>
    <n v="0"/>
    <n v="0"/>
    <n v="0"/>
    <n v="0"/>
    <n v="0"/>
    <n v="0"/>
  </r>
  <r>
    <x v="5"/>
    <s v="IBENCON"/>
    <s v="IBENCON"/>
    <s v="-"/>
    <n v="0"/>
    <n v="0"/>
    <n v="0"/>
    <n v="0"/>
    <n v="0"/>
    <n v="0"/>
    <n v="0"/>
    <n v="0"/>
    <s v="INTERBARRIAL SALTA"/>
    <n v="33.613999999999997"/>
    <n v="1"/>
    <n v="35"/>
    <n v="23"/>
    <n v="33.613999999999997"/>
    <n v="140"/>
    <n v="1.0412328196584757"/>
    <n v="1"/>
    <s v="INTERBARRIAL SALTA"/>
    <n v="33.613999999999997"/>
    <n v="1"/>
    <n v="35"/>
    <n v="23"/>
    <n v="33.613999999999997"/>
    <n v="140"/>
    <n v="1.0412328196584757"/>
    <n v="1"/>
    <n v="1"/>
    <n v="1"/>
    <n v="1"/>
    <n v="1"/>
    <n v="1"/>
    <n v="1"/>
    <n v="1"/>
    <n v="1"/>
    <n v="1"/>
    <n v="1"/>
    <n v="1"/>
    <n v="1"/>
    <n v="1"/>
    <n v="1"/>
    <n v="0"/>
    <n v="0"/>
    <n v="0"/>
    <n v="0"/>
    <n v="0"/>
    <n v="0"/>
    <n v="0"/>
  </r>
  <r>
    <x v="5"/>
    <s v="IBNORTE"/>
    <s v="IBNORTE"/>
    <s v="-"/>
    <n v="0"/>
    <n v="0"/>
    <n v="0"/>
    <n v="0"/>
    <n v="0"/>
    <n v="0"/>
    <n v="0"/>
    <n v="0"/>
    <s v="INTERBARRIAL SALTA"/>
    <n v="11.028"/>
    <n v="1"/>
    <n v="14"/>
    <n v="9"/>
    <n v="11.028"/>
    <n v="70"/>
    <n v="1.2694958287994196"/>
    <n v="1"/>
    <s v="INTERBARRIAL SALTA"/>
    <n v="11.028"/>
    <n v="1"/>
    <n v="14"/>
    <n v="9"/>
    <n v="11.028"/>
    <n v="70"/>
    <n v="1.2694958287994196"/>
    <n v="1"/>
    <n v="1"/>
    <n v="1"/>
    <n v="1"/>
    <n v="1"/>
    <n v="1"/>
    <n v="1"/>
    <n v="1"/>
    <n v="1"/>
    <n v="1"/>
    <n v="1"/>
    <n v="1"/>
    <n v="1"/>
    <n v="1"/>
    <n v="1"/>
    <n v="0"/>
    <n v="0"/>
    <n v="0"/>
    <n v="0"/>
    <n v="0"/>
    <n v="0"/>
    <n v="0"/>
  </r>
  <r>
    <x v="3"/>
    <s v="IBOESTE"/>
    <s v="IBOESTE"/>
    <s v="-"/>
    <n v="0"/>
    <n v="0"/>
    <n v="0"/>
    <n v="0"/>
    <n v="0"/>
    <n v="0"/>
    <n v="0"/>
    <n v="0"/>
    <s v="INTERBARRIAL SALTA"/>
    <n v="31.734999999999999"/>
    <n v="2"/>
    <n v="121"/>
    <n v="64"/>
    <n v="63.47"/>
    <n v="140"/>
    <n v="1.906412478336222"/>
    <n v="4"/>
    <s v="INTERBARRIAL SALTA"/>
    <n v="33.786999999999999"/>
    <n v="2"/>
    <n v="111"/>
    <n v="55"/>
    <n v="67.573999999999998"/>
    <n v="140"/>
    <n v="1.6426436203273449"/>
    <n v="4"/>
    <n v="1"/>
    <n v="1"/>
    <n v="1"/>
    <n v="1"/>
    <n v="1"/>
    <n v="1"/>
    <n v="1"/>
    <n v="1"/>
    <n v="1"/>
    <n v="1"/>
    <n v="1"/>
    <n v="1"/>
    <n v="1"/>
    <n v="1"/>
    <n v="3.1317725344159213E-2"/>
    <n v="0"/>
    <n v="-4.3103448275862072E-2"/>
    <n v="-7.5630252100840331E-2"/>
    <n v="3.1317725344159213E-2"/>
    <n v="-7.4320847762367553E-2"/>
    <n v="0"/>
  </r>
  <r>
    <x v="1"/>
    <s v="IBROSARIO"/>
    <s v="IBROSARIO"/>
    <s v="-"/>
    <n v="0"/>
    <n v="0"/>
    <n v="0"/>
    <n v="0"/>
    <n v="0"/>
    <n v="0"/>
    <n v="0"/>
    <n v="0"/>
    <s v="INTERBARRIAL RESTO"/>
    <n v="17.123000000000001"/>
    <n v="2"/>
    <n v="45"/>
    <n v="41"/>
    <n v="34.246000000000002"/>
    <n v="140"/>
    <n v="1.3140220755708696"/>
    <n v="2"/>
    <s v="INTERBARRIAL RESTO"/>
    <n v="17.123000000000001"/>
    <n v="2"/>
    <n v="45"/>
    <n v="41"/>
    <n v="34.246000000000002"/>
    <n v="140"/>
    <n v="1.3140220755708696"/>
    <n v="2"/>
    <n v="1"/>
    <n v="1"/>
    <n v="1"/>
    <n v="1"/>
    <n v="1"/>
    <n v="1"/>
    <n v="1"/>
    <n v="1"/>
    <n v="1"/>
    <n v="1"/>
    <n v="1"/>
    <n v="1"/>
    <n v="1"/>
    <n v="1"/>
    <n v="0"/>
    <n v="0"/>
    <n v="0"/>
    <n v="0"/>
    <n v="0"/>
    <n v="0"/>
    <n v="0"/>
  </r>
  <r>
    <x v="6"/>
    <s v="IBSUDESTE"/>
    <s v="IBSUDESTE"/>
    <s v="-"/>
    <n v="0"/>
    <n v="0"/>
    <n v="0"/>
    <n v="0"/>
    <n v="0"/>
    <n v="0"/>
    <n v="0"/>
    <n v="0"/>
    <s v="INTERBARRIAL SALTA"/>
    <n v="28.890999999999998"/>
    <n v="1"/>
    <n v="14"/>
    <n v="5"/>
    <n v="28.890999999999998"/>
    <n v="70"/>
    <n v="0.48457997300197297"/>
    <n v="1"/>
    <s v="INTERBARRIAL SALTA"/>
    <n v="28.890999999999998"/>
    <n v="1"/>
    <n v="12"/>
    <n v="5"/>
    <n v="28.890999999999998"/>
    <n v="70"/>
    <n v="0.41535426257311969"/>
    <n v="1"/>
    <n v="1"/>
    <n v="1"/>
    <n v="1"/>
    <n v="1"/>
    <n v="1"/>
    <n v="1"/>
    <n v="1"/>
    <n v="1"/>
    <n v="1"/>
    <n v="1"/>
    <n v="1"/>
    <n v="1"/>
    <n v="1"/>
    <n v="1"/>
    <n v="0"/>
    <n v="0"/>
    <n v="-7.6923076923076927E-2"/>
    <n v="0"/>
    <n v="0"/>
    <n v="-7.6923076923076927E-2"/>
    <n v="0"/>
  </r>
  <r>
    <x v="3"/>
    <s v="TEO"/>
    <s v="TEO"/>
    <s v="TRONCAL URBANA"/>
    <n v="0"/>
    <n v="0"/>
    <n v="0"/>
    <n v="0"/>
    <n v="0"/>
    <n v="0"/>
    <n v="0"/>
    <n v="0"/>
    <s v="TRONCAL URBANA"/>
    <n v="21.265999999999998"/>
    <n v="4"/>
    <n v="498"/>
    <n v="312"/>
    <n v="85.063999999999993"/>
    <n v="560"/>
    <n v="5.8544154989184616"/>
    <n v="5"/>
    <s v="TRONCAL URBANA"/>
    <n v="21.265999999999998"/>
    <n v="4"/>
    <n v="501"/>
    <n v="312"/>
    <n v="85.063999999999993"/>
    <n v="560"/>
    <n v="5.8896830621649583"/>
    <n v="5"/>
    <n v="1"/>
    <n v="1"/>
    <n v="1"/>
    <n v="1"/>
    <n v="1"/>
    <n v="1"/>
    <n v="1"/>
    <n v="1"/>
    <n v="1"/>
    <n v="1"/>
    <n v="1"/>
    <n v="1"/>
    <n v="1"/>
    <n v="1"/>
    <n v="0"/>
    <n v="0"/>
    <n v="3.003003003003003E-3"/>
    <n v="0"/>
    <n v="0"/>
    <n v="3.0030030030029995E-3"/>
    <n v="0"/>
  </r>
  <r>
    <x v="2"/>
    <s v="TNO"/>
    <s v="TNO"/>
    <s v="TRONCAL URBANA"/>
    <n v="34.121000000000002"/>
    <n v="4"/>
    <n v="661"/>
    <n v="284"/>
    <n v="136.48400000000001"/>
    <n v="960"/>
    <n v="4.8430585270068285"/>
    <n v="7"/>
    <s v="TRONCAL URBANA"/>
    <n v="32.481999999999999"/>
    <n v="2"/>
    <n v="196"/>
    <n v="83"/>
    <n v="64.963999999999999"/>
    <n v="280"/>
    <n v="3.0170556000246291"/>
    <n v="4"/>
    <s v="TRONCAL URBANA"/>
    <n v="32.481999999999999"/>
    <n v="2"/>
    <n v="195"/>
    <n v="82"/>
    <n v="64.963999999999999"/>
    <n v="280"/>
    <n v="3.0016624592081769"/>
    <n v="4"/>
    <n v="-2.4608501118568275E-2"/>
    <n v="-0.33333333333333331"/>
    <n v="-0.54259043173862309"/>
    <n v="-0.54768392370572205"/>
    <n v="-0.3550295857988166"/>
    <n v="-0.23231252084527035"/>
    <n v="-0.27272727272727271"/>
    <n v="-2.4608501118568275E-2"/>
    <n v="-0.33333333333333331"/>
    <n v="-0.54439252336448596"/>
    <n v="-0.55191256830601088"/>
    <n v="-0.3550295857988166"/>
    <n v="-0.23473060049355632"/>
    <n v="-0.27272727272727271"/>
    <n v="0"/>
    <n v="0"/>
    <n v="-2.5575447570332483E-3"/>
    <n v="-6.0606060606060606E-3"/>
    <n v="0"/>
    <n v="-2.5575447570332609E-3"/>
    <n v="0"/>
  </r>
  <r>
    <x v="4"/>
    <s v="TNS"/>
    <s v="TNS"/>
    <s v="TRONCAL URBANA"/>
    <n v="24.86"/>
    <n v="4"/>
    <n v="347.5"/>
    <n v="197"/>
    <n v="109.98599999999999"/>
    <n v="315"/>
    <n v="3.1594930263851766"/>
    <n v="5"/>
    <s v="TRONCAL METROPOLITANA"/>
    <n v="56.551000000000002"/>
    <n v="3"/>
    <n v="785.5"/>
    <n v="475"/>
    <n v="169.65300000000002"/>
    <n v="420"/>
    <n v="4.6300389618810156"/>
    <n v="9"/>
    <s v="TRONCAL METROPOLITANA"/>
    <n v="56.551000000000002"/>
    <n v="3"/>
    <n v="786.5"/>
    <n v="475"/>
    <n v="169.65300000000002"/>
    <n v="420"/>
    <n v="4.6359333463009786"/>
    <n v="9"/>
    <n v="0.38927172003783272"/>
    <n v="-0.14285714285714285"/>
    <n v="0.38658428949691087"/>
    <n v="0.41369047619047616"/>
    <n v="0.21337152543100221"/>
    <n v="0.18878488947872665"/>
    <n v="0.2857142857142857"/>
    <n v="0.38927172003783272"/>
    <n v="-0.14285714285714285"/>
    <n v="0.3871252204585538"/>
    <n v="0.41369047619047616"/>
    <n v="0.21337152543100221"/>
    <n v="0.189398276544436"/>
    <n v="0.2857142857142857"/>
    <n v="0"/>
    <n v="0"/>
    <n v="6.3613231552162855E-4"/>
    <n v="0"/>
    <n v="0"/>
    <n v="6.3613231552162193E-4"/>
    <n v="0"/>
  </r>
  <r>
    <x v="5"/>
    <s v="TNS"/>
    <s v="TNS"/>
    <s v="TRONCAL URBANA"/>
    <n v="24.86"/>
    <n v="4"/>
    <n v="347.5"/>
    <n v="197"/>
    <n v="109.98599999999999"/>
    <n v="315"/>
    <n v="3.1594930263851766"/>
    <n v="5"/>
    <s v="TRONCAL METROPOLITANA"/>
    <n v="56.551000000000002"/>
    <n v="3"/>
    <n v="785.5"/>
    <n v="475"/>
    <n v="169.65300000000002"/>
    <n v="420"/>
    <n v="4.6300389618810156"/>
    <n v="9"/>
    <s v="TRONCAL METROPOLITANA"/>
    <n v="56.551000000000002"/>
    <n v="3"/>
    <n v="786.5"/>
    <n v="475"/>
    <n v="169.65300000000002"/>
    <n v="420"/>
    <n v="4.6359333463009786"/>
    <n v="9"/>
    <n v="0.38927172003783272"/>
    <n v="-0.14285714285714285"/>
    <n v="0.38658428949691087"/>
    <n v="0.41369047619047616"/>
    <n v="0.21337152543100221"/>
    <n v="0.18878488947872665"/>
    <n v="0.2857142857142857"/>
    <n v="0.38927172003783272"/>
    <n v="-0.14285714285714285"/>
    <n v="0.3871252204585538"/>
    <n v="0.41369047619047616"/>
    <n v="0.21337152543100221"/>
    <n v="0.189398276544436"/>
    <n v="0.2857142857142857"/>
    <n v="0"/>
    <n v="0"/>
    <n v="6.3613231552162855E-4"/>
    <n v="0"/>
    <n v="0"/>
    <n v="6.3613231552162193E-4"/>
    <n v="0"/>
  </r>
  <r>
    <x v="1"/>
    <s v="TSE"/>
    <s v="TSE"/>
    <s v="TRONCAL URBANA"/>
    <n v="35.798999999999999"/>
    <n v="1"/>
    <n v="89"/>
    <n v="47"/>
    <n v="35.798999999999999"/>
    <n v="140"/>
    <n v="2.4861029637699379"/>
    <n v="1"/>
    <s v="TRONCAL URBANA"/>
    <n v="35.798999999999999"/>
    <n v="1"/>
    <n v="61"/>
    <n v="29"/>
    <n v="35.798999999999999"/>
    <n v="140"/>
    <n v="1.7039582111232157"/>
    <n v="1"/>
    <s v="TRONCAL URBANA"/>
    <n v="35.798999999999999"/>
    <n v="1"/>
    <n v="60"/>
    <n v="28"/>
    <n v="35.798999999999999"/>
    <n v="140"/>
    <n v="1.6760244699572615"/>
    <n v="1"/>
    <n v="0"/>
    <n v="0"/>
    <n v="-0.18666666666666668"/>
    <n v="-0.23684210526315788"/>
    <n v="0"/>
    <n v="-0.18666666666666673"/>
    <n v="0"/>
    <n v="0"/>
    <n v="0"/>
    <n v="-0.19463087248322147"/>
    <n v="-0.25333333333333335"/>
    <n v="0"/>
    <n v="-0.19463087248322145"/>
    <n v="0"/>
    <n v="0"/>
    <n v="0"/>
    <n v="-8.2644628099173556E-3"/>
    <n v="-1.7543859649122806E-2"/>
    <n v="0"/>
    <n v="-8.2644628099172949E-3"/>
    <n v="0"/>
  </r>
  <r>
    <x v="6"/>
    <s v="7TSE"/>
    <s v="7TSE"/>
    <s v="TRONCAL URBANA"/>
    <n v="35.868000000000002"/>
    <n v="2"/>
    <n v="95"/>
    <n v="39"/>
    <n v="52.442000000000007"/>
    <n v="210"/>
    <n v="1.8115251134586778"/>
    <n v="4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x v="6"/>
    <s v="TSEO"/>
    <s v="TSEO"/>
    <s v="-"/>
    <n v="0"/>
    <n v="0"/>
    <n v="0"/>
    <n v="0"/>
    <n v="0"/>
    <n v="0"/>
    <n v="0"/>
    <n v="0"/>
    <s v="TRONCAL URBANA"/>
    <n v="29.679000000000002"/>
    <n v="12"/>
    <n v="2039"/>
    <n v="791"/>
    <n v="356.14800000000002"/>
    <n v="1680"/>
    <n v="5.7251479721913361"/>
    <n v="18"/>
    <s v="TRONCAL URBANA"/>
    <n v="29.679000000000002"/>
    <n v="12"/>
    <n v="2045"/>
    <n v="794"/>
    <n v="356.14800000000002"/>
    <n v="1680"/>
    <n v="5.7419949009962146"/>
    <n v="18"/>
    <n v="1"/>
    <n v="1"/>
    <n v="1"/>
    <n v="1"/>
    <n v="1"/>
    <n v="1"/>
    <n v="1"/>
    <n v="1"/>
    <n v="1"/>
    <n v="1"/>
    <n v="1"/>
    <n v="1"/>
    <n v="1"/>
    <n v="1"/>
    <n v="0"/>
    <n v="0"/>
    <n v="1.4691478942213516E-3"/>
    <n v="1.8927444794952682E-3"/>
    <n v="0"/>
    <n v="1.4691478942213175E-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5CF98D-A3F4-4C59-A9BB-04437555A1EC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M12" firstHeaderRow="0" firstDataRow="1" firstDataCol="1"/>
  <pivotFields count="51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showAll="0"/>
    <pivotField showAll="0"/>
    <pivotField numFmtId="2" showAll="0"/>
    <pivotField numFmtId="2" showAll="0"/>
    <pivotField dataField="1" numFmtId="1" showAll="0"/>
    <pivotField numFmtId="2" showAll="0"/>
    <pivotField dataField="1" numFmtId="2" showAll="0"/>
    <pivotField dataField="1" numFmtId="2" showAll="0"/>
    <pivotField numFmtId="2" showAll="0"/>
    <pivotField dataField="1" numFmtId="2" showAll="0"/>
    <pivotField showAll="0"/>
    <pivotField showAll="0"/>
    <pivotField showAll="0"/>
    <pivotField dataField="1" showAll="0"/>
    <pivotField showAll="0"/>
    <pivotField dataField="1" showAll="0"/>
    <pivotField dataField="1" showAll="0"/>
    <pivotField showAll="0"/>
    <pivotField dataField="1" showAll="0"/>
    <pivotField showAll="0"/>
    <pivotField showAll="0"/>
    <pivotField showAll="0"/>
    <pivotField dataField="1" showAll="0"/>
    <pivotField showAll="0"/>
    <pivotField dataField="1" showAll="0"/>
    <pivotField dataField="1"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12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</colItems>
  <dataFields count="12">
    <dataField name="Suma de PAS_HPM-ACT" fld="6" baseField="0" baseItem="0"/>
    <dataField name="Suma de KM_VEH-ACT" fld="8" baseField="0" baseItem="0"/>
    <dataField name="Suma de CAP_HPM-ACT" fld="9" baseField="0" baseItem="0"/>
    <dataField name="Suma de FLOTA-hpm-ACT" fld="11" baseField="0" baseItem="0"/>
    <dataField name="Suma de PAS_HPM-FUT" fld="15" baseField="0" baseItem="0"/>
    <dataField name="Suma de KM_VEH-FUT" fld="17" baseField="0" baseItem="0"/>
    <dataField name="Suma de CAP_HPM-FUT" fld="18" baseField="0" baseItem="0"/>
    <dataField name="Suma de FLOTA-hpm-FUT" fld="20" baseField="0" baseItem="0"/>
    <dataField name="Suma de PAS_HPM-FUT2" fld="24" baseField="0" baseItem="0"/>
    <dataField name="Suma de KM_VEH-FUT2" fld="26" baseField="0" baseItem="0"/>
    <dataField name="Suma de CAP_HPM-FUT2" fld="27" baseField="0" baseItem="0"/>
    <dataField name="Suma de FLOTA-hpm-FUT2" fld="2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25E13-9032-4520-B34B-2A34C9342F08}">
  <sheetPr>
    <tabColor rgb="FF92D050"/>
  </sheetPr>
  <dimension ref="B1:H23"/>
  <sheetViews>
    <sheetView showGridLines="0" zoomScale="108" zoomScaleNormal="108" workbookViewId="0">
      <selection activeCell="J7" sqref="J7"/>
    </sheetView>
  </sheetViews>
  <sheetFormatPr baseColWidth="10" defaultRowHeight="15" x14ac:dyDescent="0.25"/>
  <cols>
    <col min="1" max="1" width="5.140625" customWidth="1"/>
    <col min="2" max="2" width="41.42578125" bestFit="1" customWidth="1"/>
    <col min="5" max="5" width="11.42578125" customWidth="1"/>
    <col min="6" max="6" width="20.28515625" bestFit="1" customWidth="1"/>
    <col min="7" max="7" width="20.28515625" customWidth="1"/>
    <col min="8" max="8" width="21.42578125" customWidth="1"/>
  </cols>
  <sheetData>
    <row r="1" spans="2:8" ht="3.75" customHeight="1" thickBot="1" x14ac:dyDescent="0.3"/>
    <row r="2" spans="2:8" ht="15.75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3" t="s">
        <v>5</v>
      </c>
      <c r="H2" s="3" t="s">
        <v>6</v>
      </c>
    </row>
    <row r="3" spans="2:8" ht="15.75" thickBot="1" x14ac:dyDescent="0.3">
      <c r="B3" s="4" t="s">
        <v>7</v>
      </c>
      <c r="C3" s="5">
        <v>61</v>
      </c>
      <c r="D3" s="5">
        <v>70</v>
      </c>
      <c r="E3" s="6">
        <v>68</v>
      </c>
      <c r="F3" s="7">
        <f t="shared" ref="F3:F20" si="0">+(D3-C3)/(C3+D3)</f>
        <v>6.8702290076335881E-2</v>
      </c>
      <c r="G3" s="7">
        <f t="shared" ref="G3:G20" si="1">+(E3-C3)/(C3+E3)</f>
        <v>5.4263565891472867E-2</v>
      </c>
      <c r="H3" s="7">
        <f>+(E3-D3)/(D3+E3)</f>
        <v>-1.4492753623188406E-2</v>
      </c>
    </row>
    <row r="4" spans="2:8" ht="15.75" thickBot="1" x14ac:dyDescent="0.3">
      <c r="B4" s="8" t="s">
        <v>8</v>
      </c>
      <c r="C4" s="95">
        <v>2012.7219999999995</v>
      </c>
      <c r="D4" s="95">
        <v>2148.4699999999998</v>
      </c>
      <c r="E4" s="9">
        <v>2106.27</v>
      </c>
      <c r="F4" s="7">
        <f t="shared" si="0"/>
        <v>3.26223832017365E-2</v>
      </c>
      <c r="G4" s="7">
        <f t="shared" si="1"/>
        <v>2.2711381813803104E-2</v>
      </c>
      <c r="H4" s="7">
        <f t="shared" ref="H4:H20" si="2">+(E4-D4)/(D4+E4)</f>
        <v>-9.918349887419636E-3</v>
      </c>
    </row>
    <row r="5" spans="2:8" ht="15.75" thickBot="1" x14ac:dyDescent="0.3">
      <c r="B5" s="221" t="s">
        <v>9</v>
      </c>
      <c r="C5" s="45">
        <v>32.463258064516118</v>
      </c>
      <c r="D5" s="45">
        <v>30.692428571428568</v>
      </c>
      <c r="E5" s="11">
        <v>30.97455882352941</v>
      </c>
      <c r="F5" s="7">
        <f t="shared" si="0"/>
        <v>-2.8039113932769644E-2</v>
      </c>
      <c r="G5" s="7">
        <f t="shared" si="1"/>
        <v>-2.3467062928945851E-2</v>
      </c>
      <c r="H5" s="7">
        <f t="shared" si="2"/>
        <v>4.5750613743117527E-3</v>
      </c>
    </row>
    <row r="6" spans="2:8" ht="15.75" thickBot="1" x14ac:dyDescent="0.3">
      <c r="B6" s="222" t="s">
        <v>169</v>
      </c>
      <c r="C6" s="94">
        <v>82.6</v>
      </c>
      <c r="D6" s="94">
        <f>+'RESUMEN-LINEA'!P80</f>
        <v>81.188573809523817</v>
      </c>
      <c r="E6" s="14">
        <f>+'RESUMEN-LINEA'!Z80</f>
        <v>82.016544117647044</v>
      </c>
      <c r="F6" s="7">
        <f t="shared" ref="F6" si="3">+(D6-C6)/(C6+D6)</f>
        <v>-8.6173666309444803E-3</v>
      </c>
      <c r="G6" s="7">
        <f t="shared" ref="G6" si="4">+(E6-C6)/(C6+E6)</f>
        <v>-3.5443331985876843E-3</v>
      </c>
      <c r="H6" s="7">
        <f t="shared" ref="H6" si="5">+(E6-D6)/(D6+E6)</f>
        <v>5.0731883818294406E-3</v>
      </c>
    </row>
    <row r="7" spans="2:8" ht="15.75" thickBot="1" x14ac:dyDescent="0.3">
      <c r="B7" s="223" t="s">
        <v>10</v>
      </c>
      <c r="C7" s="95">
        <v>426.00000000000006</v>
      </c>
      <c r="D7" s="95">
        <v>377</v>
      </c>
      <c r="E7" s="9">
        <v>365</v>
      </c>
      <c r="F7" s="7">
        <f t="shared" si="0"/>
        <v>-6.1021170610211777E-2</v>
      </c>
      <c r="G7" s="7">
        <f t="shared" si="1"/>
        <v>-7.7117572692793998E-2</v>
      </c>
      <c r="H7" s="7">
        <f t="shared" si="2"/>
        <v>-1.6172506738544475E-2</v>
      </c>
    </row>
    <row r="8" spans="2:8" ht="15.75" thickBot="1" x14ac:dyDescent="0.3">
      <c r="B8" s="224" t="s">
        <v>11</v>
      </c>
      <c r="C8" s="12">
        <v>6.8709677419354849</v>
      </c>
      <c r="D8" s="12">
        <v>5.3857142857142861</v>
      </c>
      <c r="E8" s="13">
        <v>5.367647058823529</v>
      </c>
      <c r="F8" s="7">
        <f t="shared" si="0"/>
        <v>-0.12117908034740765</v>
      </c>
      <c r="G8" s="7">
        <f t="shared" si="1"/>
        <v>-0.12283421838055751</v>
      </c>
      <c r="H8" s="7">
        <f t="shared" si="2"/>
        <v>-1.6801469151721941E-3</v>
      </c>
    </row>
    <row r="9" spans="2:8" ht="15.75" thickBot="1" x14ac:dyDescent="0.3">
      <c r="B9" s="223" t="s">
        <v>12</v>
      </c>
      <c r="C9" s="95">
        <v>12260.253000000004</v>
      </c>
      <c r="D9" s="95">
        <v>11620.860999999997</v>
      </c>
      <c r="E9" s="9">
        <v>11337.534000000001</v>
      </c>
      <c r="F9" s="7">
        <f t="shared" si="0"/>
        <v>-2.677396037722558E-2</v>
      </c>
      <c r="G9" s="7">
        <f t="shared" si="1"/>
        <v>-3.9101929346171425E-2</v>
      </c>
      <c r="H9" s="7">
        <f t="shared" si="2"/>
        <v>-1.2340888812131497E-2</v>
      </c>
    </row>
    <row r="10" spans="2:8" ht="15.75" thickBot="1" x14ac:dyDescent="0.3">
      <c r="B10" s="221" t="s">
        <v>13</v>
      </c>
      <c r="C10" s="45">
        <v>197.74601612903231</v>
      </c>
      <c r="D10" s="45">
        <v>166.01229999999995</v>
      </c>
      <c r="E10" s="11">
        <v>166.7284411764706</v>
      </c>
      <c r="F10" s="7">
        <f t="shared" si="0"/>
        <v>-8.7238462248037746E-2</v>
      </c>
      <c r="G10" s="7">
        <f t="shared" si="1"/>
        <v>-8.5102191198443158E-2</v>
      </c>
      <c r="H10" s="7">
        <f t="shared" si="2"/>
        <v>2.1522497483734164E-3</v>
      </c>
    </row>
    <row r="11" spans="2:8" ht="15.75" thickBot="1" x14ac:dyDescent="0.3">
      <c r="B11" s="223" t="s">
        <v>14</v>
      </c>
      <c r="C11" s="95">
        <v>54309.999999999993</v>
      </c>
      <c r="D11" s="95">
        <v>52620.000000000007</v>
      </c>
      <c r="E11" s="9">
        <v>51870</v>
      </c>
      <c r="F11" s="7">
        <f t="shared" si="0"/>
        <v>-1.5804732067707709E-2</v>
      </c>
      <c r="G11" s="7">
        <f t="shared" si="1"/>
        <v>-2.2979845545300366E-2</v>
      </c>
      <c r="H11" s="7">
        <f t="shared" si="2"/>
        <v>-7.177720356014999E-3</v>
      </c>
    </row>
    <row r="12" spans="2:8" ht="15.75" thickBot="1" x14ac:dyDescent="0.3">
      <c r="B12" s="222" t="s">
        <v>15</v>
      </c>
      <c r="C12" s="94">
        <v>875.96774193548379</v>
      </c>
      <c r="D12" s="94">
        <v>751.71428571428578</v>
      </c>
      <c r="E12" s="14">
        <v>762.79411764705878</v>
      </c>
      <c r="F12" s="7">
        <f t="shared" si="0"/>
        <v>-7.6337671676948549E-2</v>
      </c>
      <c r="G12" s="7">
        <f t="shared" si="1"/>
        <v>-6.9060445620362926E-2</v>
      </c>
      <c r="H12" s="7">
        <f t="shared" si="2"/>
        <v>7.3157942921822676E-3</v>
      </c>
    </row>
    <row r="13" spans="2:8" ht="15.75" thickBot="1" x14ac:dyDescent="0.3">
      <c r="B13" s="223" t="s">
        <v>16</v>
      </c>
      <c r="C13" s="95">
        <v>43121</v>
      </c>
      <c r="D13" s="95">
        <v>44135</v>
      </c>
      <c r="E13" s="9">
        <v>44121</v>
      </c>
      <c r="F13" s="7">
        <f t="shared" si="0"/>
        <v>1.1620977353992848E-2</v>
      </c>
      <c r="G13" s="7">
        <f t="shared" si="1"/>
        <v>1.146236904243369E-2</v>
      </c>
      <c r="H13" s="7">
        <f t="shared" si="2"/>
        <v>-1.5862944162436547E-4</v>
      </c>
    </row>
    <row r="14" spans="2:8" ht="15.75" thickBot="1" x14ac:dyDescent="0.3">
      <c r="B14" s="221" t="s">
        <v>17</v>
      </c>
      <c r="C14" s="45">
        <v>695.5</v>
      </c>
      <c r="D14" s="45">
        <v>630.5</v>
      </c>
      <c r="E14" s="14">
        <v>648.83823529411768</v>
      </c>
      <c r="F14" s="7">
        <f t="shared" si="0"/>
        <v>-4.9019607843137254E-2</v>
      </c>
      <c r="G14" s="7">
        <f t="shared" si="1"/>
        <v>-3.4709839741836654E-2</v>
      </c>
      <c r="H14" s="7">
        <f t="shared" si="2"/>
        <v>1.4334157135467583E-2</v>
      </c>
    </row>
    <row r="15" spans="2:8" ht="15.75" thickBot="1" x14ac:dyDescent="0.3">
      <c r="B15" s="225" t="s">
        <v>168</v>
      </c>
      <c r="C15" s="220">
        <v>14.8</v>
      </c>
      <c r="D15" s="220">
        <v>17</v>
      </c>
      <c r="E15" s="226">
        <v>16.7</v>
      </c>
      <c r="F15" s="219">
        <f t="shared" si="0"/>
        <v>6.9182389937106889E-2</v>
      </c>
      <c r="G15" s="219">
        <f t="shared" si="1"/>
        <v>6.031746031746027E-2</v>
      </c>
      <c r="H15" s="219">
        <f t="shared" si="2"/>
        <v>-8.9020771513353327E-3</v>
      </c>
    </row>
    <row r="16" spans="2:8" ht="15.75" thickBot="1" x14ac:dyDescent="0.3">
      <c r="B16" s="18" t="s">
        <v>18</v>
      </c>
      <c r="C16" s="227">
        <v>0.79397900939053589</v>
      </c>
      <c r="D16" s="227">
        <v>0.83874952489547694</v>
      </c>
      <c r="E16" s="19">
        <v>0.85060728744939273</v>
      </c>
      <c r="F16" s="7">
        <f t="shared" si="0"/>
        <v>2.7420673164457832E-2</v>
      </c>
      <c r="G16" s="7">
        <f t="shared" si="1"/>
        <v>3.4433144777910429E-2</v>
      </c>
      <c r="H16" s="7">
        <f t="shared" si="2"/>
        <v>7.0190989063209945E-3</v>
      </c>
    </row>
    <row r="17" spans="2:8" ht="15.75" thickBot="1" x14ac:dyDescent="0.3">
      <c r="B17" s="8" t="s">
        <v>19</v>
      </c>
      <c r="C17" s="20">
        <v>3.5171378600425283</v>
      </c>
      <c r="D17" s="20">
        <v>3.797911359579984</v>
      </c>
      <c r="E17" s="20">
        <v>3.8915870064865952</v>
      </c>
      <c r="F17" s="7">
        <f t="shared" si="0"/>
        <v>3.8382995261916353E-2</v>
      </c>
      <c r="G17" s="7">
        <f t="shared" si="1"/>
        <v>5.0541645585428618E-2</v>
      </c>
      <c r="H17" s="7">
        <f t="shared" si="2"/>
        <v>1.2182283218889501E-2</v>
      </c>
    </row>
    <row r="18" spans="2:8" ht="15.75" thickBot="1" x14ac:dyDescent="0.3">
      <c r="B18" s="10" t="s">
        <v>20</v>
      </c>
      <c r="C18" s="21">
        <v>3.3853382594643473</v>
      </c>
      <c r="D18" s="21">
        <v>2.9298972997235686</v>
      </c>
      <c r="E18" s="21">
        <v>2.9851574619070136</v>
      </c>
      <c r="F18" s="7">
        <f t="shared" si="0"/>
        <v>-7.2117810249875208E-2</v>
      </c>
      <c r="G18" s="7">
        <f t="shared" si="1"/>
        <v>-6.2817842607574628E-2</v>
      </c>
      <c r="H18" s="7">
        <f t="shared" si="2"/>
        <v>9.342290884930304E-3</v>
      </c>
    </row>
    <row r="19" spans="2:8" ht="15.75" thickBot="1" x14ac:dyDescent="0.3">
      <c r="B19" s="15" t="s">
        <v>21</v>
      </c>
      <c r="C19" s="16">
        <v>634</v>
      </c>
      <c r="D19" s="16">
        <v>549</v>
      </c>
      <c r="E19" s="17">
        <v>540</v>
      </c>
      <c r="F19" s="7">
        <f t="shared" si="0"/>
        <v>-7.1851225697379548E-2</v>
      </c>
      <c r="G19" s="7">
        <f t="shared" si="1"/>
        <v>-8.006814310051108E-2</v>
      </c>
      <c r="H19" s="7">
        <f t="shared" si="2"/>
        <v>-8.2644628099173556E-3</v>
      </c>
    </row>
    <row r="20" spans="2:8" ht="15.75" thickBot="1" x14ac:dyDescent="0.3">
      <c r="B20" s="10" t="s">
        <v>22</v>
      </c>
      <c r="C20" s="96">
        <v>10.225806451612904</v>
      </c>
      <c r="D20" s="96">
        <v>7.8428571428571425</v>
      </c>
      <c r="E20" s="22">
        <v>7.9411764705882355</v>
      </c>
      <c r="F20" s="7">
        <f t="shared" si="0"/>
        <v>-0.13188298604912144</v>
      </c>
      <c r="G20" s="7">
        <f t="shared" si="1"/>
        <v>-0.12575725924378528</v>
      </c>
      <c r="H20" s="7">
        <f t="shared" si="2"/>
        <v>6.2290368950647206E-3</v>
      </c>
    </row>
    <row r="23" spans="2:8" ht="51" customHeight="1" x14ac:dyDescent="0.25">
      <c r="B23" s="97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2" id="{F2BCAB15-A652-4646-848E-18DC92588445}">
            <x14:iconSet iconSet="3Triangles">
              <x14:cfvo type="percent">
                <xm:f>0</xm:f>
              </x14:cfvo>
              <x14:cfvo type="num">
                <xm:f>-8.9999999999999993E-3</xm:f>
              </x14:cfvo>
              <x14:cfvo type="num" gte="0">
                <xm:f>8.9999999999999993E-3</xm:f>
              </x14:cfvo>
            </x14:iconSet>
          </x14:cfRule>
          <xm:sqref>H3:H20</xm:sqref>
        </x14:conditionalFormatting>
        <x14:conditionalFormatting xmlns:xm="http://schemas.microsoft.com/office/excel/2006/main">
          <x14:cfRule type="iconSet" priority="44" id="{13B545D7-D0EB-4264-AA5B-6C201E0A2CA6}">
            <x14:iconSet iconSet="3Triangles">
              <x14:cfvo type="percent">
                <xm:f>0</xm:f>
              </x14:cfvo>
              <x14:cfvo type="num">
                <xm:f>-8.9999999999999993E-3</xm:f>
              </x14:cfvo>
              <x14:cfvo type="num" gte="0">
                <xm:f>8.9999999999999993E-3</xm:f>
              </x14:cfvo>
            </x14:iconSet>
          </x14:cfRule>
          <xm:sqref>G3:G20</xm:sqref>
        </x14:conditionalFormatting>
        <x14:conditionalFormatting xmlns:xm="http://schemas.microsoft.com/office/excel/2006/main">
          <x14:cfRule type="iconSet" priority="46" id="{A2F1A92E-E924-4132-9040-AB40FD87E873}">
            <x14:iconSet iconSet="3Triangles">
              <x14:cfvo type="percent">
                <xm:f>0</xm:f>
              </x14:cfvo>
              <x14:cfvo type="num">
                <xm:f>-8.9999999999999993E-3</xm:f>
              </x14:cfvo>
              <x14:cfvo type="num" gte="0">
                <xm:f>8.9999999999999993E-3</xm:f>
              </x14:cfvo>
            </x14:iconSet>
          </x14:cfRule>
          <xm:sqref>F3:F20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232AB-3E9F-4D32-8D9F-2AC45CCC373B}">
  <sheetPr>
    <tabColor rgb="FF92D050"/>
  </sheetPr>
  <dimension ref="A1:AS12"/>
  <sheetViews>
    <sheetView topLeftCell="O1" workbookViewId="0">
      <pane xSplit="1" ySplit="3" topLeftCell="P4" activePane="bottomRight" state="frozen"/>
      <selection activeCell="O1" sqref="O1"/>
      <selection pane="topRight" activeCell="P1" sqref="P1"/>
      <selection pane="bottomLeft" activeCell="O4" sqref="O4"/>
      <selection pane="bottomRight" activeCell="Q4" sqref="Q4"/>
    </sheetView>
  </sheetViews>
  <sheetFormatPr baseColWidth="10" defaultRowHeight="15" x14ac:dyDescent="0.25"/>
  <cols>
    <col min="1" max="1" width="17.5703125" hidden="1" customWidth="1"/>
    <col min="2" max="2" width="22.140625" hidden="1" customWidth="1"/>
    <col min="3" max="3" width="20.85546875" hidden="1" customWidth="1"/>
    <col min="4" max="4" width="22.28515625" hidden="1" customWidth="1"/>
    <col min="5" max="5" width="23.7109375" hidden="1" customWidth="1"/>
    <col min="6" max="6" width="22.140625" hidden="1" customWidth="1"/>
    <col min="7" max="7" width="20.85546875" hidden="1" customWidth="1"/>
    <col min="8" max="8" width="22.28515625" hidden="1" customWidth="1"/>
    <col min="9" max="9" width="23.7109375" hidden="1" customWidth="1"/>
    <col min="10" max="10" width="23.140625" hidden="1" customWidth="1"/>
    <col min="11" max="11" width="22" hidden="1" customWidth="1"/>
    <col min="12" max="12" width="23.28515625" hidden="1" customWidth="1"/>
    <col min="13" max="13" width="24.7109375" hidden="1" customWidth="1"/>
    <col min="14" max="14" width="11.42578125" hidden="1" customWidth="1"/>
    <col min="16" max="25" width="9.5703125" customWidth="1"/>
    <col min="26" max="26" width="10.7109375" customWidth="1"/>
    <col min="27" max="27" width="9.7109375" customWidth="1"/>
    <col min="28" max="28" width="11.42578125" customWidth="1"/>
    <col min="29" max="29" width="9.42578125" customWidth="1"/>
    <col min="30" max="30" width="9.28515625" customWidth="1"/>
  </cols>
  <sheetData>
    <row r="1" spans="1:45" ht="15.75" thickBot="1" x14ac:dyDescent="0.3"/>
    <row r="2" spans="1:45" ht="15.75" thickBot="1" x14ac:dyDescent="0.3">
      <c r="P2" s="149" t="s">
        <v>1</v>
      </c>
      <c r="Q2" s="150"/>
      <c r="R2" s="150"/>
      <c r="S2" s="150"/>
      <c r="T2" s="151"/>
      <c r="U2" s="152" t="s">
        <v>143</v>
      </c>
      <c r="V2" s="153"/>
      <c r="W2" s="153"/>
      <c r="X2" s="153"/>
      <c r="Y2" s="154"/>
      <c r="Z2" s="155" t="s">
        <v>144</v>
      </c>
      <c r="AA2" s="156"/>
      <c r="AB2" s="156"/>
      <c r="AC2" s="156"/>
      <c r="AD2" s="156"/>
      <c r="AE2" s="146" t="s">
        <v>145</v>
      </c>
      <c r="AF2" s="147"/>
      <c r="AG2" s="147"/>
      <c r="AH2" s="147"/>
      <c r="AI2" s="148"/>
      <c r="AJ2" s="146" t="s">
        <v>146</v>
      </c>
      <c r="AK2" s="147"/>
      <c r="AL2" s="147"/>
      <c r="AM2" s="147"/>
      <c r="AN2" s="148"/>
      <c r="AO2" s="146" t="s">
        <v>147</v>
      </c>
      <c r="AP2" s="147"/>
      <c r="AQ2" s="147"/>
      <c r="AR2" s="147"/>
      <c r="AS2" s="148"/>
    </row>
    <row r="3" spans="1:45" ht="43.5" customHeight="1" thickBot="1" x14ac:dyDescent="0.3">
      <c r="A3" t="s">
        <v>148</v>
      </c>
      <c r="B3" t="s">
        <v>149</v>
      </c>
      <c r="C3" t="s">
        <v>150</v>
      </c>
      <c r="D3" t="s">
        <v>151</v>
      </c>
      <c r="E3" t="s">
        <v>152</v>
      </c>
      <c r="F3" t="s">
        <v>153</v>
      </c>
      <c r="G3" t="s">
        <v>154</v>
      </c>
      <c r="H3" t="s">
        <v>155</v>
      </c>
      <c r="I3" t="s">
        <v>156</v>
      </c>
      <c r="J3" t="s">
        <v>157</v>
      </c>
      <c r="K3" t="s">
        <v>158</v>
      </c>
      <c r="L3" t="s">
        <v>159</v>
      </c>
      <c r="M3" t="s">
        <v>160</v>
      </c>
      <c r="O3" s="55" t="s">
        <v>27</v>
      </c>
      <c r="P3" s="56" t="s">
        <v>33</v>
      </c>
      <c r="Q3" s="57" t="s">
        <v>35</v>
      </c>
      <c r="R3" s="57" t="s">
        <v>36</v>
      </c>
      <c r="S3" s="57" t="s">
        <v>38</v>
      </c>
      <c r="T3" s="58" t="s">
        <v>37</v>
      </c>
      <c r="U3" s="26" t="s">
        <v>42</v>
      </c>
      <c r="V3" s="27" t="s">
        <v>44</v>
      </c>
      <c r="W3" s="27" t="s">
        <v>45</v>
      </c>
      <c r="X3" s="27" t="s">
        <v>47</v>
      </c>
      <c r="Y3" s="59" t="s">
        <v>46</v>
      </c>
      <c r="Z3" s="60" t="s">
        <v>42</v>
      </c>
      <c r="AA3" s="61" t="s">
        <v>44</v>
      </c>
      <c r="AB3" s="61" t="s">
        <v>45</v>
      </c>
      <c r="AC3" s="61" t="s">
        <v>47</v>
      </c>
      <c r="AD3" s="62" t="s">
        <v>46</v>
      </c>
      <c r="AE3" s="63" t="s">
        <v>50</v>
      </c>
      <c r="AF3" s="64" t="s">
        <v>52</v>
      </c>
      <c r="AG3" s="64" t="s">
        <v>161</v>
      </c>
      <c r="AH3" s="64" t="s">
        <v>162</v>
      </c>
      <c r="AI3" s="65" t="s">
        <v>53</v>
      </c>
      <c r="AJ3" s="63" t="s">
        <v>50</v>
      </c>
      <c r="AK3" s="64" t="s">
        <v>52</v>
      </c>
      <c r="AL3" s="64" t="s">
        <v>161</v>
      </c>
      <c r="AM3" s="64" t="s">
        <v>162</v>
      </c>
      <c r="AN3" s="65" t="s">
        <v>53</v>
      </c>
      <c r="AO3" s="63" t="s">
        <v>50</v>
      </c>
      <c r="AP3" s="64" t="s">
        <v>52</v>
      </c>
      <c r="AQ3" s="64" t="s">
        <v>161</v>
      </c>
      <c r="AR3" s="64" t="s">
        <v>162</v>
      </c>
      <c r="AS3" s="65" t="s">
        <v>53</v>
      </c>
    </row>
    <row r="4" spans="1:45" x14ac:dyDescent="0.25">
      <c r="A4" s="66">
        <v>1</v>
      </c>
      <c r="B4">
        <v>1476.3333333333333</v>
      </c>
      <c r="C4">
        <v>633.05399999999997</v>
      </c>
      <c r="D4">
        <v>3196.6666666666665</v>
      </c>
      <c r="E4">
        <v>40</v>
      </c>
      <c r="F4">
        <v>1145.6666666666667</v>
      </c>
      <c r="G4">
        <v>362.262</v>
      </c>
      <c r="H4">
        <v>2053.3333333333335</v>
      </c>
      <c r="I4">
        <v>23</v>
      </c>
      <c r="J4">
        <v>1119</v>
      </c>
      <c r="K4">
        <v>333.14699999999999</v>
      </c>
      <c r="L4">
        <v>1866.6666666666667</v>
      </c>
      <c r="M4">
        <v>21</v>
      </c>
      <c r="O4" s="67">
        <v>1</v>
      </c>
      <c r="P4" s="68">
        <v>1476.3333333333333</v>
      </c>
      <c r="Q4" s="16">
        <v>633.05399999999997</v>
      </c>
      <c r="R4" s="16">
        <v>3196.6666666666665</v>
      </c>
      <c r="S4" s="16">
        <v>40</v>
      </c>
      <c r="T4" s="69">
        <v>2.3320812021302029</v>
      </c>
      <c r="U4" s="68">
        <v>1145.6666666666667</v>
      </c>
      <c r="V4" s="16">
        <v>362.262</v>
      </c>
      <c r="W4" s="16">
        <v>2053.3333333333335</v>
      </c>
      <c r="X4" s="16">
        <v>23</v>
      </c>
      <c r="Y4" s="69">
        <v>3.1625361386694348</v>
      </c>
      <c r="Z4" s="68">
        <v>1119</v>
      </c>
      <c r="AA4" s="16">
        <v>333.14699999999999</v>
      </c>
      <c r="AB4" s="16">
        <v>1866.6666666666667</v>
      </c>
      <c r="AC4" s="16">
        <v>21</v>
      </c>
      <c r="AD4" s="70">
        <v>3.3588776125854354</v>
      </c>
      <c r="AE4" s="71">
        <f>+(U4-P4)/(P4+U4)</f>
        <v>-0.12611238240528852</v>
      </c>
      <c r="AF4" s="72">
        <f t="shared" ref="AF4:AI12" si="0">+(V4-Q4)/(Q4+V4)</f>
        <v>-0.27206635882473501</v>
      </c>
      <c r="AG4" s="72">
        <f t="shared" si="0"/>
        <v>-0.21777777777777771</v>
      </c>
      <c r="AH4" s="72">
        <f t="shared" si="0"/>
        <v>-0.26984126984126983</v>
      </c>
      <c r="AI4" s="73">
        <f t="shared" si="0"/>
        <v>0.15113972184610311</v>
      </c>
      <c r="AJ4" s="71">
        <f>+(Z4-P4)/(P4+Z4)</f>
        <v>-0.13768302080657588</v>
      </c>
      <c r="AK4" s="72">
        <f t="shared" ref="AK4:AN12" si="1">+(AA4-Q4)/(Q4+AA4)</f>
        <v>-0.31039814696941936</v>
      </c>
      <c r="AL4" s="72">
        <f t="shared" si="1"/>
        <v>-0.26267281105990781</v>
      </c>
      <c r="AM4" s="72">
        <f t="shared" si="1"/>
        <v>-0.31147540983606559</v>
      </c>
      <c r="AN4" s="73">
        <f t="shared" si="1"/>
        <v>0.18042590781014795</v>
      </c>
      <c r="AO4" s="71">
        <f>+(Z4-U4)/(U4+Z4)</f>
        <v>-1.1775095672652372E-2</v>
      </c>
      <c r="AP4" s="72">
        <f t="shared" ref="AP4:AS12" si="2">+(AA4-V4)/(V4+AA4)</f>
        <v>-4.1867447789718008E-2</v>
      </c>
      <c r="AQ4" s="72">
        <f t="shared" si="2"/>
        <v>-4.7619047619047637E-2</v>
      </c>
      <c r="AR4" s="72">
        <f t="shared" si="2"/>
        <v>-4.5454545454545456E-2</v>
      </c>
      <c r="AS4" s="73">
        <f t="shared" si="2"/>
        <v>3.0107194759452258E-2</v>
      </c>
    </row>
    <row r="5" spans="1:45" x14ac:dyDescent="0.25">
      <c r="A5" s="66">
        <v>2</v>
      </c>
      <c r="B5">
        <v>6757</v>
      </c>
      <c r="C5">
        <v>2095.3589999999999</v>
      </c>
      <c r="D5">
        <v>9650</v>
      </c>
      <c r="E5">
        <v>97</v>
      </c>
      <c r="F5">
        <v>6723</v>
      </c>
      <c r="G5">
        <v>1871.8490000000002</v>
      </c>
      <c r="H5">
        <v>10140</v>
      </c>
      <c r="I5">
        <v>92</v>
      </c>
      <c r="J5">
        <v>6721</v>
      </c>
      <c r="K5">
        <v>1850.1870000000001</v>
      </c>
      <c r="L5">
        <v>10000</v>
      </c>
      <c r="M5">
        <v>90</v>
      </c>
      <c r="O5" s="40">
        <v>2</v>
      </c>
      <c r="P5" s="74">
        <v>6757</v>
      </c>
      <c r="Q5" s="36">
        <v>2095.3589999999999</v>
      </c>
      <c r="R5" s="36">
        <v>9650</v>
      </c>
      <c r="S5" s="36">
        <v>97</v>
      </c>
      <c r="T5" s="75">
        <v>3.2247457356949334</v>
      </c>
      <c r="U5" s="74">
        <v>6723</v>
      </c>
      <c r="V5" s="36">
        <v>1871.8490000000002</v>
      </c>
      <c r="W5" s="36">
        <v>10140</v>
      </c>
      <c r="X5" s="36">
        <v>92</v>
      </c>
      <c r="Y5" s="75">
        <v>3.5916358637902945</v>
      </c>
      <c r="Z5" s="74">
        <v>6721</v>
      </c>
      <c r="AA5" s="36">
        <v>1850.1870000000001</v>
      </c>
      <c r="AB5" s="36">
        <v>10000</v>
      </c>
      <c r="AC5" s="36">
        <v>90</v>
      </c>
      <c r="AD5" s="76">
        <v>3.632605785253058</v>
      </c>
      <c r="AE5" s="77">
        <f t="shared" ref="AE5:AE12" si="3">+(U5-P5)/(P5+U5)</f>
        <v>-2.5222551928783385E-3</v>
      </c>
      <c r="AF5" s="78">
        <f t="shared" si="0"/>
        <v>-5.6339370156543278E-2</v>
      </c>
      <c r="AG5" s="78">
        <f t="shared" si="0"/>
        <v>2.4759979787771603E-2</v>
      </c>
      <c r="AH5" s="78">
        <f t="shared" si="0"/>
        <v>-2.6455026455026454E-2</v>
      </c>
      <c r="AI5" s="79">
        <f t="shared" si="0"/>
        <v>5.3824763584695533E-2</v>
      </c>
      <c r="AJ5" s="77">
        <f t="shared" ref="AJ5:AJ12" si="4">+(Z5-P5)/(P5+Z5)</f>
        <v>-2.671019439085918E-3</v>
      </c>
      <c r="AK5" s="78">
        <f t="shared" si="1"/>
        <v>-6.213892830041768E-2</v>
      </c>
      <c r="AL5" s="78">
        <f t="shared" si="1"/>
        <v>1.7811704834605598E-2</v>
      </c>
      <c r="AM5" s="78">
        <f t="shared" si="1"/>
        <v>-3.7433155080213901E-2</v>
      </c>
      <c r="AN5" s="79">
        <f t="shared" si="1"/>
        <v>5.9477780643472124E-2</v>
      </c>
      <c r="AO5" s="77">
        <f t="shared" ref="AO5:AO12" si="5">+(Z5-U5)/(U5+Z5)</f>
        <v>-1.4876524843796489E-4</v>
      </c>
      <c r="AP5" s="78">
        <f t="shared" si="2"/>
        <v>-5.8199329614221987E-3</v>
      </c>
      <c r="AQ5" s="78">
        <f t="shared" si="2"/>
        <v>-6.9513406156901684E-3</v>
      </c>
      <c r="AR5" s="78">
        <f t="shared" si="2"/>
        <v>-1.098901098901099E-2</v>
      </c>
      <c r="AS5" s="79">
        <f t="shared" si="2"/>
        <v>5.6711726231069215E-3</v>
      </c>
    </row>
    <row r="6" spans="1:45" x14ac:dyDescent="0.25">
      <c r="A6" s="66">
        <v>3</v>
      </c>
      <c r="B6">
        <v>4426.3333333333339</v>
      </c>
      <c r="C6">
        <v>1006.888</v>
      </c>
      <c r="D6">
        <v>5626.666666666667</v>
      </c>
      <c r="E6">
        <v>58</v>
      </c>
      <c r="F6">
        <v>2580.6666666666665</v>
      </c>
      <c r="G6">
        <v>611.37999999999988</v>
      </c>
      <c r="H6">
        <v>3313.3333333333335</v>
      </c>
      <c r="I6">
        <v>37</v>
      </c>
      <c r="J6">
        <v>2545</v>
      </c>
      <c r="K6">
        <v>580.05799999999999</v>
      </c>
      <c r="L6">
        <v>3126.6666666666665</v>
      </c>
      <c r="M6">
        <v>34</v>
      </c>
      <c r="O6" s="40">
        <v>3</v>
      </c>
      <c r="P6" s="74">
        <v>4426.3333333333339</v>
      </c>
      <c r="Q6" s="36">
        <v>1006.888</v>
      </c>
      <c r="R6" s="36">
        <v>5626.666666666667</v>
      </c>
      <c r="S6" s="36">
        <v>58</v>
      </c>
      <c r="T6" s="75">
        <v>4.39605331807841</v>
      </c>
      <c r="U6" s="74">
        <v>2580.6666666666665</v>
      </c>
      <c r="V6" s="36">
        <v>611.37999999999988</v>
      </c>
      <c r="W6" s="36">
        <v>3313.3333333333335</v>
      </c>
      <c r="X6" s="36">
        <v>37</v>
      </c>
      <c r="Y6" s="75">
        <v>4.2210518281047253</v>
      </c>
      <c r="Z6" s="74">
        <v>2545</v>
      </c>
      <c r="AA6" s="36">
        <v>580.05799999999999</v>
      </c>
      <c r="AB6" s="36">
        <v>3126.6666666666665</v>
      </c>
      <c r="AC6" s="36">
        <v>34</v>
      </c>
      <c r="AD6" s="76">
        <v>4.3874922852542335</v>
      </c>
      <c r="AE6" s="77">
        <f t="shared" si="3"/>
        <v>-0.26340326340326353</v>
      </c>
      <c r="AF6" s="78">
        <f t="shared" si="0"/>
        <v>-0.24440203971159297</v>
      </c>
      <c r="AG6" s="78">
        <f t="shared" si="0"/>
        <v>-0.25876211782252051</v>
      </c>
      <c r="AH6" s="78">
        <f t="shared" si="0"/>
        <v>-0.22105263157894736</v>
      </c>
      <c r="AI6" s="79">
        <f t="shared" si="0"/>
        <v>-2.0308617221782416E-2</v>
      </c>
      <c r="AJ6" s="77">
        <f t="shared" si="4"/>
        <v>-0.2698670746868127</v>
      </c>
      <c r="AK6" s="78">
        <f t="shared" si="1"/>
        <v>-0.26896315312556324</v>
      </c>
      <c r="AL6" s="78">
        <f t="shared" si="1"/>
        <v>-0.28560548362528565</v>
      </c>
      <c r="AM6" s="78">
        <f t="shared" si="1"/>
        <v>-0.2608695652173913</v>
      </c>
      <c r="AN6" s="79">
        <f t="shared" si="1"/>
        <v>-9.7466708898605932E-4</v>
      </c>
      <c r="AO6" s="77">
        <f t="shared" si="5"/>
        <v>-6.9584444299928177E-3</v>
      </c>
      <c r="AP6" s="78">
        <f t="shared" si="2"/>
        <v>-2.6289240396898447E-2</v>
      </c>
      <c r="AQ6" s="78">
        <f t="shared" si="2"/>
        <v>-2.8985507246376857E-2</v>
      </c>
      <c r="AR6" s="78">
        <f t="shared" si="2"/>
        <v>-4.2253521126760563E-2</v>
      </c>
      <c r="AS6" s="79">
        <f t="shared" si="2"/>
        <v>1.9334332839303407E-2</v>
      </c>
    </row>
    <row r="7" spans="1:45" x14ac:dyDescent="0.25">
      <c r="A7" s="66">
        <v>4</v>
      </c>
      <c r="B7">
        <v>4291</v>
      </c>
      <c r="C7">
        <v>965.38199999999995</v>
      </c>
      <c r="D7">
        <v>6790</v>
      </c>
      <c r="E7">
        <v>65</v>
      </c>
      <c r="F7">
        <v>4396</v>
      </c>
      <c r="G7">
        <v>991.88299999999992</v>
      </c>
      <c r="H7">
        <v>6090</v>
      </c>
      <c r="I7">
        <v>57</v>
      </c>
      <c r="J7">
        <v>4385</v>
      </c>
      <c r="K7">
        <v>976.74599999999987</v>
      </c>
      <c r="L7">
        <v>5950</v>
      </c>
      <c r="M7">
        <v>56</v>
      </c>
      <c r="O7" s="40">
        <v>4</v>
      </c>
      <c r="P7" s="74">
        <v>4291</v>
      </c>
      <c r="Q7" s="36">
        <v>965.38199999999995</v>
      </c>
      <c r="R7" s="36">
        <v>6790</v>
      </c>
      <c r="S7" s="36">
        <v>65</v>
      </c>
      <c r="T7" s="75">
        <v>4.4448725996548522</v>
      </c>
      <c r="U7" s="74">
        <v>4396</v>
      </c>
      <c r="V7" s="36">
        <v>991.88299999999992</v>
      </c>
      <c r="W7" s="36">
        <v>6090</v>
      </c>
      <c r="X7" s="36">
        <v>57</v>
      </c>
      <c r="Y7" s="75">
        <v>4.431974335682737</v>
      </c>
      <c r="Z7" s="74">
        <v>4385</v>
      </c>
      <c r="AA7" s="36">
        <v>976.74599999999987</v>
      </c>
      <c r="AB7" s="36">
        <v>5950</v>
      </c>
      <c r="AC7" s="36">
        <v>56</v>
      </c>
      <c r="AD7" s="76">
        <v>4.4893964244542603</v>
      </c>
      <c r="AE7" s="77">
        <f t="shared" si="3"/>
        <v>1.2087026591458501E-2</v>
      </c>
      <c r="AF7" s="78">
        <f t="shared" si="0"/>
        <v>1.3539811931445144E-2</v>
      </c>
      <c r="AG7" s="78">
        <f t="shared" si="0"/>
        <v>-5.434782608695652E-2</v>
      </c>
      <c r="AH7" s="78">
        <f t="shared" si="0"/>
        <v>-6.5573770491803282E-2</v>
      </c>
      <c r="AI7" s="79">
        <f t="shared" si="0"/>
        <v>-1.45302313603818E-3</v>
      </c>
      <c r="AJ7" s="77">
        <f t="shared" si="4"/>
        <v>1.0834485938220378E-2</v>
      </c>
      <c r="AK7" s="78">
        <f t="shared" si="1"/>
        <v>5.8513136106373631E-3</v>
      </c>
      <c r="AL7" s="78">
        <f t="shared" si="1"/>
        <v>-6.5934065934065936E-2</v>
      </c>
      <c r="AM7" s="78">
        <f t="shared" si="1"/>
        <v>-7.43801652892562E-2</v>
      </c>
      <c r="AN7" s="79">
        <f t="shared" si="1"/>
        <v>4.9834882606803882E-3</v>
      </c>
      <c r="AO7" s="77">
        <f t="shared" si="5"/>
        <v>-1.2527047033367498E-3</v>
      </c>
      <c r="AP7" s="78">
        <f t="shared" si="2"/>
        <v>-7.6891074956226173E-3</v>
      </c>
      <c r="AQ7" s="78">
        <f t="shared" si="2"/>
        <v>-1.1627906976744186E-2</v>
      </c>
      <c r="AR7" s="78">
        <f t="shared" si="2"/>
        <v>-8.8495575221238937E-3</v>
      </c>
      <c r="AS7" s="79">
        <f t="shared" si="2"/>
        <v>6.4364647894805732E-3</v>
      </c>
    </row>
    <row r="8" spans="1:45" x14ac:dyDescent="0.25">
      <c r="A8" s="66">
        <v>5</v>
      </c>
      <c r="B8">
        <v>7418.5</v>
      </c>
      <c r="C8">
        <v>2411.3429999999998</v>
      </c>
      <c r="D8">
        <v>7775</v>
      </c>
      <c r="E8">
        <v>97</v>
      </c>
      <c r="F8">
        <v>6655</v>
      </c>
      <c r="G8">
        <v>1936.183</v>
      </c>
      <c r="H8">
        <v>7170</v>
      </c>
      <c r="I8">
        <v>80</v>
      </c>
      <c r="J8">
        <v>6676</v>
      </c>
      <c r="K8">
        <v>1936.183</v>
      </c>
      <c r="L8">
        <v>7170</v>
      </c>
      <c r="M8">
        <v>80</v>
      </c>
      <c r="O8" s="40">
        <v>5</v>
      </c>
      <c r="P8" s="74">
        <v>7418.5</v>
      </c>
      <c r="Q8" s="36">
        <v>2411.3429999999998</v>
      </c>
      <c r="R8" s="36">
        <v>7775</v>
      </c>
      <c r="S8" s="36">
        <v>97</v>
      </c>
      <c r="T8" s="75">
        <v>3.0765013521510629</v>
      </c>
      <c r="U8" s="74">
        <v>6655</v>
      </c>
      <c r="V8" s="36">
        <v>1936.183</v>
      </c>
      <c r="W8" s="36">
        <v>7170</v>
      </c>
      <c r="X8" s="36">
        <v>80</v>
      </c>
      <c r="Y8" s="75">
        <v>3.4371751017336689</v>
      </c>
      <c r="Z8" s="74">
        <v>6676</v>
      </c>
      <c r="AA8" s="36">
        <v>1936.183</v>
      </c>
      <c r="AB8" s="36">
        <v>7170</v>
      </c>
      <c r="AC8" s="36">
        <v>80</v>
      </c>
      <c r="AD8" s="76">
        <v>3.4480211839480051</v>
      </c>
      <c r="AE8" s="77">
        <f t="shared" si="3"/>
        <v>-5.4250897076064945E-2</v>
      </c>
      <c r="AF8" s="78">
        <f t="shared" si="0"/>
        <v>-0.10929434349558803</v>
      </c>
      <c r="AG8" s="78">
        <f t="shared" si="0"/>
        <v>-4.048176647708264E-2</v>
      </c>
      <c r="AH8" s="78">
        <f t="shared" si="0"/>
        <v>-9.6045197740112997E-2</v>
      </c>
      <c r="AI8" s="79">
        <f t="shared" si="0"/>
        <v>5.5371763110447642E-2</v>
      </c>
      <c r="AJ8" s="77">
        <f t="shared" si="4"/>
        <v>-5.2680123452410514E-2</v>
      </c>
      <c r="AK8" s="78">
        <f t="shared" si="1"/>
        <v>-0.10929434349558803</v>
      </c>
      <c r="AL8" s="78">
        <f t="shared" si="1"/>
        <v>-4.048176647708264E-2</v>
      </c>
      <c r="AM8" s="78">
        <f t="shared" si="1"/>
        <v>-9.6045197740112997E-2</v>
      </c>
      <c r="AN8" s="79">
        <f t="shared" si="1"/>
        <v>5.6942071966398521E-2</v>
      </c>
      <c r="AO8" s="77">
        <f t="shared" si="5"/>
        <v>1.5752756732428175E-3</v>
      </c>
      <c r="AP8" s="78">
        <f t="shared" si="2"/>
        <v>0</v>
      </c>
      <c r="AQ8" s="78">
        <f t="shared" si="2"/>
        <v>0</v>
      </c>
      <c r="AR8" s="78">
        <f t="shared" si="2"/>
        <v>0</v>
      </c>
      <c r="AS8" s="79">
        <f t="shared" si="2"/>
        <v>1.5752756732428164E-3</v>
      </c>
    </row>
    <row r="9" spans="1:45" x14ac:dyDescent="0.25">
      <c r="A9" s="66">
        <v>6</v>
      </c>
      <c r="B9">
        <v>6031.5</v>
      </c>
      <c r="C9">
        <v>1800.9189999999999</v>
      </c>
      <c r="D9">
        <v>6295</v>
      </c>
      <c r="E9">
        <v>74</v>
      </c>
      <c r="F9">
        <v>6494</v>
      </c>
      <c r="G9">
        <v>1677.0910000000003</v>
      </c>
      <c r="H9">
        <v>5840</v>
      </c>
      <c r="I9">
        <v>59</v>
      </c>
      <c r="J9">
        <v>6523</v>
      </c>
      <c r="K9">
        <v>1677.2380000000003</v>
      </c>
      <c r="L9">
        <v>5840</v>
      </c>
      <c r="M9">
        <v>59</v>
      </c>
      <c r="O9" s="40">
        <v>6</v>
      </c>
      <c r="P9" s="74">
        <v>6031.5</v>
      </c>
      <c r="Q9" s="36">
        <v>1800.9189999999999</v>
      </c>
      <c r="R9" s="36">
        <v>6295</v>
      </c>
      <c r="S9" s="36">
        <v>74</v>
      </c>
      <c r="T9" s="75">
        <v>3.3491234197651312</v>
      </c>
      <c r="U9" s="74">
        <v>6494</v>
      </c>
      <c r="V9" s="36">
        <v>1677.0910000000003</v>
      </c>
      <c r="W9" s="36">
        <v>5840</v>
      </c>
      <c r="X9" s="36">
        <v>59</v>
      </c>
      <c r="Y9" s="75">
        <v>3.8721810563648593</v>
      </c>
      <c r="Z9" s="74">
        <v>6523</v>
      </c>
      <c r="AA9" s="36">
        <v>1677.2380000000003</v>
      </c>
      <c r="AB9" s="36">
        <v>5840</v>
      </c>
      <c r="AC9" s="36">
        <v>59</v>
      </c>
      <c r="AD9" s="76">
        <v>3.8891320134649936</v>
      </c>
      <c r="AE9" s="77">
        <f t="shared" si="3"/>
        <v>3.6924673665721927E-2</v>
      </c>
      <c r="AF9" s="78">
        <f t="shared" si="0"/>
        <v>-3.5603117874876584E-2</v>
      </c>
      <c r="AG9" s="78">
        <f t="shared" si="0"/>
        <v>-3.7494849608570253E-2</v>
      </c>
      <c r="AH9" s="78">
        <f t="shared" si="0"/>
        <v>-0.11278195488721804</v>
      </c>
      <c r="AI9" s="79">
        <f t="shared" si="0"/>
        <v>7.2432569257908211E-2</v>
      </c>
      <c r="AJ9" s="77">
        <f t="shared" si="4"/>
        <v>3.9149309012704608E-2</v>
      </c>
      <c r="AK9" s="78">
        <f t="shared" si="1"/>
        <v>-3.5559349391071068E-2</v>
      </c>
      <c r="AL9" s="78">
        <f t="shared" si="1"/>
        <v>-3.7494849608570253E-2</v>
      </c>
      <c r="AM9" s="78">
        <f t="shared" si="1"/>
        <v>-0.11278195488721804</v>
      </c>
      <c r="AN9" s="79">
        <f t="shared" si="1"/>
        <v>7.4604799275352407E-2</v>
      </c>
      <c r="AO9" s="77">
        <f t="shared" si="5"/>
        <v>2.2278558807712991E-3</v>
      </c>
      <c r="AP9" s="78">
        <f t="shared" si="2"/>
        <v>4.3823965985427929E-5</v>
      </c>
      <c r="AQ9" s="78">
        <f t="shared" si="2"/>
        <v>0</v>
      </c>
      <c r="AR9" s="78">
        <f t="shared" si="2"/>
        <v>0</v>
      </c>
      <c r="AS9" s="79">
        <f t="shared" si="2"/>
        <v>2.1840321280205597E-3</v>
      </c>
    </row>
    <row r="10" spans="1:45" x14ac:dyDescent="0.25">
      <c r="A10" s="66">
        <v>7</v>
      </c>
      <c r="B10">
        <v>6910.333333333333</v>
      </c>
      <c r="C10">
        <v>2000.8109999999997</v>
      </c>
      <c r="D10">
        <v>8716.6666666666679</v>
      </c>
      <c r="E10">
        <v>127</v>
      </c>
      <c r="F10">
        <v>9506.6666666666679</v>
      </c>
      <c r="G10">
        <v>2574.3720000000003</v>
      </c>
      <c r="H10">
        <v>11303.333333333332</v>
      </c>
      <c r="I10">
        <v>117</v>
      </c>
      <c r="J10">
        <v>9526</v>
      </c>
      <c r="K10">
        <v>2549.2080000000001</v>
      </c>
      <c r="L10">
        <v>11136.666666666668</v>
      </c>
      <c r="M10">
        <v>116</v>
      </c>
      <c r="O10" s="40">
        <v>7</v>
      </c>
      <c r="P10" s="74">
        <v>6910.333333333333</v>
      </c>
      <c r="Q10" s="36">
        <v>2000.8109999999997</v>
      </c>
      <c r="R10" s="36">
        <v>8716.6666666666679</v>
      </c>
      <c r="S10" s="36">
        <v>127</v>
      </c>
      <c r="T10" s="75">
        <v>3.4537661644869675</v>
      </c>
      <c r="U10" s="74">
        <v>9506.6666666666679</v>
      </c>
      <c r="V10" s="36">
        <v>2574.3720000000003</v>
      </c>
      <c r="W10" s="36">
        <v>11303.333333333332</v>
      </c>
      <c r="X10" s="36">
        <v>117</v>
      </c>
      <c r="Y10" s="75">
        <v>3.6928100005231048</v>
      </c>
      <c r="Z10" s="74">
        <v>9526</v>
      </c>
      <c r="AA10" s="36">
        <v>2549.2080000000001</v>
      </c>
      <c r="AB10" s="36">
        <v>11136.666666666668</v>
      </c>
      <c r="AC10" s="36">
        <v>116</v>
      </c>
      <c r="AD10" s="76">
        <v>3.7368468951925458</v>
      </c>
      <c r="AE10" s="77">
        <f t="shared" si="3"/>
        <v>0.1581490731152668</v>
      </c>
      <c r="AF10" s="78">
        <f t="shared" si="0"/>
        <v>0.12536351004976207</v>
      </c>
      <c r="AG10" s="78">
        <f t="shared" si="0"/>
        <v>0.12920412920412908</v>
      </c>
      <c r="AH10" s="78">
        <f t="shared" si="0"/>
        <v>-4.0983606557377046E-2</v>
      </c>
      <c r="AI10" s="79">
        <f t="shared" si="0"/>
        <v>3.3448721529969229E-2</v>
      </c>
      <c r="AJ10" s="77">
        <f t="shared" si="4"/>
        <v>0.15913930519783409</v>
      </c>
      <c r="AK10" s="78">
        <f t="shared" si="1"/>
        <v>0.1205263098901346</v>
      </c>
      <c r="AL10" s="78">
        <f t="shared" si="1"/>
        <v>0.12189388851578239</v>
      </c>
      <c r="AM10" s="78">
        <f t="shared" si="1"/>
        <v>-4.5267489711934158E-2</v>
      </c>
      <c r="AN10" s="79">
        <f t="shared" si="1"/>
        <v>3.9368093979763555E-2</v>
      </c>
      <c r="AO10" s="77">
        <f t="shared" si="5"/>
        <v>1.0157974009596896E-3</v>
      </c>
      <c r="AP10" s="78">
        <f t="shared" si="2"/>
        <v>-4.9114096003185694E-3</v>
      </c>
      <c r="AQ10" s="78">
        <f t="shared" si="2"/>
        <v>-7.4272133095661429E-3</v>
      </c>
      <c r="AR10" s="78">
        <f t="shared" si="2"/>
        <v>-4.2918454935622317E-3</v>
      </c>
      <c r="AS10" s="79">
        <f t="shared" si="2"/>
        <v>5.927177430607198E-3</v>
      </c>
    </row>
    <row r="11" spans="1:45" ht="15.75" thickBot="1" x14ac:dyDescent="0.3">
      <c r="A11" s="66">
        <v>8</v>
      </c>
      <c r="B11">
        <v>5810</v>
      </c>
      <c r="C11">
        <v>1346.4970000000001</v>
      </c>
      <c r="D11">
        <v>6260</v>
      </c>
      <c r="E11">
        <v>76</v>
      </c>
      <c r="F11">
        <v>6634</v>
      </c>
      <c r="G11">
        <v>1595.8409999999999</v>
      </c>
      <c r="H11">
        <v>6710</v>
      </c>
      <c r="I11">
        <v>84</v>
      </c>
      <c r="J11">
        <v>6626</v>
      </c>
      <c r="K11">
        <v>1592.248</v>
      </c>
      <c r="L11">
        <v>6780</v>
      </c>
      <c r="M11">
        <v>84</v>
      </c>
      <c r="O11" s="80">
        <v>8</v>
      </c>
      <c r="P11" s="81">
        <v>5810</v>
      </c>
      <c r="Q11" s="12">
        <v>1346.4970000000001</v>
      </c>
      <c r="R11" s="12">
        <v>6260</v>
      </c>
      <c r="S11" s="12">
        <v>76</v>
      </c>
      <c r="T11" s="82">
        <v>4.3149000703306433</v>
      </c>
      <c r="U11" s="81">
        <v>6634</v>
      </c>
      <c r="V11" s="12">
        <v>1595.8409999999999</v>
      </c>
      <c r="W11" s="12">
        <v>6710</v>
      </c>
      <c r="X11" s="12">
        <v>84</v>
      </c>
      <c r="Y11" s="82">
        <v>4.1570557467817908</v>
      </c>
      <c r="Z11" s="81">
        <v>6626</v>
      </c>
      <c r="AA11" s="12">
        <v>1592.248</v>
      </c>
      <c r="AB11" s="12">
        <v>6780</v>
      </c>
      <c r="AC11" s="12">
        <v>84</v>
      </c>
      <c r="AD11" s="83">
        <v>4.1614120413402933</v>
      </c>
      <c r="AE11" s="84">
        <f t="shared" si="3"/>
        <v>6.6216650594664098E-2</v>
      </c>
      <c r="AF11" s="85">
        <f t="shared" si="0"/>
        <v>8.4743493099705011E-2</v>
      </c>
      <c r="AG11" s="85">
        <f t="shared" si="0"/>
        <v>3.469545104086353E-2</v>
      </c>
      <c r="AH11" s="85">
        <f t="shared" si="0"/>
        <v>0.05</v>
      </c>
      <c r="AI11" s="86">
        <f t="shared" si="0"/>
        <v>-1.8631391257969501E-2</v>
      </c>
      <c r="AJ11" s="84">
        <f t="shared" si="4"/>
        <v>6.5615953682856221E-2</v>
      </c>
      <c r="AK11" s="85">
        <f t="shared" si="1"/>
        <v>8.3624472351292806E-2</v>
      </c>
      <c r="AL11" s="85">
        <f t="shared" si="1"/>
        <v>3.9877300613496931E-2</v>
      </c>
      <c r="AM11" s="85">
        <f t="shared" si="1"/>
        <v>0.05</v>
      </c>
      <c r="AN11" s="86">
        <f t="shared" si="1"/>
        <v>-1.8107878399028523E-2</v>
      </c>
      <c r="AO11" s="84">
        <f t="shared" si="5"/>
        <v>-6.0331825037707393E-4</v>
      </c>
      <c r="AP11" s="85">
        <f t="shared" si="2"/>
        <v>-1.1270074329793954E-3</v>
      </c>
      <c r="AQ11" s="85">
        <f t="shared" si="2"/>
        <v>5.1890289103039286E-3</v>
      </c>
      <c r="AR11" s="85">
        <f t="shared" si="2"/>
        <v>0</v>
      </c>
      <c r="AS11" s="86">
        <f t="shared" si="2"/>
        <v>5.2368953868197276E-4</v>
      </c>
    </row>
    <row r="12" spans="1:45" ht="15.75" thickBot="1" x14ac:dyDescent="0.3">
      <c r="A12" s="66" t="s">
        <v>163</v>
      </c>
      <c r="B12">
        <v>43121</v>
      </c>
      <c r="C12">
        <v>12260.252999999999</v>
      </c>
      <c r="D12">
        <v>54310</v>
      </c>
      <c r="E12">
        <v>634</v>
      </c>
      <c r="F12">
        <v>44135</v>
      </c>
      <c r="G12">
        <v>11620.861000000001</v>
      </c>
      <c r="H12">
        <v>52620</v>
      </c>
      <c r="I12">
        <v>549</v>
      </c>
      <c r="J12">
        <v>44121</v>
      </c>
      <c r="K12">
        <v>11495.014999999999</v>
      </c>
      <c r="L12">
        <v>51870</v>
      </c>
      <c r="M12">
        <v>540</v>
      </c>
      <c r="O12" s="87" t="s">
        <v>164</v>
      </c>
      <c r="P12" s="88">
        <v>43121</v>
      </c>
      <c r="Q12" s="89">
        <v>12260.252999999999</v>
      </c>
      <c r="R12" s="89">
        <v>54310</v>
      </c>
      <c r="S12" s="89">
        <v>634</v>
      </c>
      <c r="T12" s="90">
        <v>3.5171378600425296</v>
      </c>
      <c r="U12" s="88">
        <v>44135</v>
      </c>
      <c r="V12" s="89">
        <v>11620.861000000001</v>
      </c>
      <c r="W12" s="89">
        <v>52620</v>
      </c>
      <c r="X12" s="89">
        <v>549</v>
      </c>
      <c r="Y12" s="90">
        <v>3.7979113595799827</v>
      </c>
      <c r="Z12" s="88">
        <v>44121</v>
      </c>
      <c r="AA12" s="89">
        <v>11495.014999999999</v>
      </c>
      <c r="AB12" s="89">
        <v>51870</v>
      </c>
      <c r="AC12" s="89">
        <v>540</v>
      </c>
      <c r="AD12" s="91">
        <v>3.838272503341666</v>
      </c>
      <c r="AE12" s="92">
        <f t="shared" si="3"/>
        <v>1.1620977353992848E-2</v>
      </c>
      <c r="AF12" s="93">
        <f t="shared" si="0"/>
        <v>-2.6773960377225198E-2</v>
      </c>
      <c r="AG12" s="93">
        <f t="shared" si="0"/>
        <v>-1.5804732067707845E-2</v>
      </c>
      <c r="AH12" s="93">
        <f t="shared" si="0"/>
        <v>-7.1851225697379548E-2</v>
      </c>
      <c r="AI12" s="7">
        <f t="shared" si="0"/>
        <v>3.8382995261915985E-2</v>
      </c>
      <c r="AJ12" s="92">
        <f t="shared" si="4"/>
        <v>1.146236904243369E-2</v>
      </c>
      <c r="AK12" s="93">
        <f t="shared" si="1"/>
        <v>-3.2213402096747529E-2</v>
      </c>
      <c r="AL12" s="93">
        <f t="shared" si="1"/>
        <v>-2.2979845545300432E-2</v>
      </c>
      <c r="AM12" s="93">
        <f t="shared" si="1"/>
        <v>-8.006814310051108E-2</v>
      </c>
      <c r="AN12" s="7">
        <f t="shared" si="1"/>
        <v>4.365965016687167E-2</v>
      </c>
      <c r="AO12" s="92">
        <f t="shared" si="5"/>
        <v>-1.5862944162436547E-4</v>
      </c>
      <c r="AP12" s="93">
        <f t="shared" si="2"/>
        <v>-5.4441371808709033E-3</v>
      </c>
      <c r="AQ12" s="93">
        <f t="shared" si="2"/>
        <v>-7.1777203560149296E-3</v>
      </c>
      <c r="AR12" s="93">
        <f t="shared" si="2"/>
        <v>-8.2644628099173556E-3</v>
      </c>
      <c r="AS12" s="7">
        <f t="shared" si="2"/>
        <v>5.2855123038172769E-3</v>
      </c>
    </row>
  </sheetData>
  <mergeCells count="6">
    <mergeCell ref="AO2:AS2"/>
    <mergeCell ref="P2:T2"/>
    <mergeCell ref="U2:Y2"/>
    <mergeCell ref="Z2:AD2"/>
    <mergeCell ref="AE2:AI2"/>
    <mergeCell ref="AJ2:AN2"/>
  </mergeCells>
  <conditionalFormatting sqref="AE4:AI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4:AN1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4:AS1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FFA44-94B7-4118-A329-FD385FC478B4}">
  <sheetPr>
    <tabColor rgb="FF92D050"/>
  </sheetPr>
  <dimension ref="A1:BE90"/>
  <sheetViews>
    <sheetView tabSelected="1" zoomScale="55" zoomScaleNormal="55" workbookViewId="0">
      <pane xSplit="3" ySplit="2" topLeftCell="D3" activePane="bottomRight" state="frozen"/>
      <selection activeCell="AX11" sqref="AX11:AY11"/>
      <selection pane="topRight" activeCell="AX11" sqref="AX11:AY11"/>
      <selection pane="bottomLeft" activeCell="AX11" sqref="AX11:AY11"/>
      <selection pane="bottomRight" activeCell="H90" sqref="H90"/>
    </sheetView>
  </sheetViews>
  <sheetFormatPr baseColWidth="10" defaultRowHeight="15" x14ac:dyDescent="0.25"/>
  <cols>
    <col min="1" max="1" width="10" customWidth="1"/>
    <col min="2" max="2" width="14.5703125" customWidth="1"/>
    <col min="3" max="3" width="18.28515625" bestFit="1" customWidth="1"/>
    <col min="4" max="4" width="20.28515625" customWidth="1"/>
    <col min="5" max="5" width="9.85546875" customWidth="1"/>
    <col min="6" max="6" width="11.140625" customWidth="1"/>
    <col min="7" max="7" width="7.85546875" customWidth="1"/>
    <col min="8" max="8" width="8" customWidth="1"/>
    <col min="9" max="9" width="7.5703125" customWidth="1"/>
    <col min="10" max="10" width="9.85546875" customWidth="1"/>
    <col min="11" max="11" width="8.85546875" customWidth="1"/>
    <col min="12" max="13" width="9.85546875" customWidth="1"/>
    <col min="14" max="14" width="20.140625" customWidth="1"/>
    <col min="15" max="15" width="9.7109375" customWidth="1"/>
    <col min="16" max="16" width="9.42578125" customWidth="1"/>
    <col min="17" max="19" width="8.7109375" customWidth="1"/>
    <col min="20" max="20" width="8.85546875" customWidth="1"/>
    <col min="21" max="21" width="8.28515625" customWidth="1"/>
    <col min="22" max="22" width="8.85546875" customWidth="1"/>
    <col min="23" max="23" width="9" customWidth="1"/>
    <col min="24" max="24" width="18.85546875" customWidth="1" collapsed="1"/>
    <col min="25" max="25" width="8.7109375" style="49" customWidth="1"/>
    <col min="26" max="26" width="10.28515625" style="49" customWidth="1"/>
    <col min="27" max="27" width="8.140625" style="49" customWidth="1"/>
    <col min="28" max="28" width="8.7109375" style="49" customWidth="1"/>
    <col min="29" max="29" width="8.140625" style="49" customWidth="1"/>
    <col min="30" max="30" width="8.7109375" style="49" customWidth="1"/>
    <col min="31" max="31" width="9.140625" style="49" customWidth="1"/>
    <col min="32" max="32" width="8.7109375" style="49" customWidth="1"/>
    <col min="33" max="33" width="9.7109375" style="49" customWidth="1"/>
    <col min="34" max="49" width="11.42578125" customWidth="1"/>
  </cols>
  <sheetData>
    <row r="1" spans="1:57" ht="15.75" thickBot="1" x14ac:dyDescent="0.3">
      <c r="A1" s="160" t="s">
        <v>23</v>
      </c>
      <c r="B1" s="161"/>
      <c r="C1" s="199"/>
      <c r="D1" s="162" t="s">
        <v>1</v>
      </c>
      <c r="E1" s="163"/>
      <c r="F1" s="163"/>
      <c r="G1" s="163"/>
      <c r="H1" s="163"/>
      <c r="I1" s="163"/>
      <c r="J1" s="163"/>
      <c r="K1" s="163"/>
      <c r="L1" s="163"/>
      <c r="M1" s="164"/>
      <c r="N1" s="165" t="s">
        <v>2</v>
      </c>
      <c r="O1" s="166"/>
      <c r="P1" s="166"/>
      <c r="Q1" s="166"/>
      <c r="R1" s="166"/>
      <c r="S1" s="166"/>
      <c r="T1" s="166"/>
      <c r="U1" s="166"/>
      <c r="V1" s="166"/>
      <c r="W1" s="167"/>
      <c r="X1" s="152" t="s">
        <v>3</v>
      </c>
      <c r="Y1" s="153"/>
      <c r="Z1" s="153"/>
      <c r="AA1" s="153"/>
      <c r="AB1" s="153"/>
      <c r="AC1" s="153"/>
      <c r="AD1" s="153"/>
      <c r="AE1" s="153"/>
      <c r="AF1" s="153"/>
      <c r="AG1" s="154"/>
      <c r="AH1" s="157" t="s">
        <v>24</v>
      </c>
      <c r="AI1" s="158"/>
      <c r="AJ1" s="158"/>
      <c r="AK1" s="158"/>
      <c r="AL1" s="158"/>
      <c r="AM1" s="158"/>
      <c r="AN1" s="158"/>
      <c r="AO1" s="159"/>
      <c r="AP1" s="157" t="s">
        <v>25</v>
      </c>
      <c r="AQ1" s="158"/>
      <c r="AR1" s="158"/>
      <c r="AS1" s="158"/>
      <c r="AT1" s="158"/>
      <c r="AU1" s="158"/>
      <c r="AV1" s="158"/>
      <c r="AW1" s="158"/>
      <c r="AX1" s="157" t="s">
        <v>26</v>
      </c>
      <c r="AY1" s="158"/>
      <c r="AZ1" s="158"/>
      <c r="BA1" s="158"/>
      <c r="BB1" s="158"/>
      <c r="BC1" s="158"/>
      <c r="BD1" s="158"/>
      <c r="BE1" s="159"/>
    </row>
    <row r="2" spans="1:57" s="200" customFormat="1" ht="70.5" customHeight="1" thickBot="1" x14ac:dyDescent="0.3">
      <c r="A2" s="23" t="s">
        <v>27</v>
      </c>
      <c r="B2" s="24" t="s">
        <v>28</v>
      </c>
      <c r="C2" s="25" t="s">
        <v>29</v>
      </c>
      <c r="D2" s="198" t="s">
        <v>30</v>
      </c>
      <c r="E2" s="134" t="s">
        <v>31</v>
      </c>
      <c r="F2" s="134" t="s">
        <v>166</v>
      </c>
      <c r="G2" s="134" t="s">
        <v>32</v>
      </c>
      <c r="H2" s="134" t="s">
        <v>33</v>
      </c>
      <c r="I2" s="134" t="s">
        <v>34</v>
      </c>
      <c r="J2" s="134" t="s">
        <v>35</v>
      </c>
      <c r="K2" s="134" t="s">
        <v>36</v>
      </c>
      <c r="L2" s="134" t="s">
        <v>37</v>
      </c>
      <c r="M2" s="135" t="s">
        <v>38</v>
      </c>
      <c r="N2" s="197" t="s">
        <v>39</v>
      </c>
      <c r="O2" s="136" t="s">
        <v>40</v>
      </c>
      <c r="P2" s="136" t="s">
        <v>167</v>
      </c>
      <c r="Q2" s="136" t="s">
        <v>41</v>
      </c>
      <c r="R2" s="136" t="s">
        <v>42</v>
      </c>
      <c r="S2" s="136" t="s">
        <v>43</v>
      </c>
      <c r="T2" s="136" t="s">
        <v>44</v>
      </c>
      <c r="U2" s="136" t="s">
        <v>45</v>
      </c>
      <c r="V2" s="136" t="s">
        <v>46</v>
      </c>
      <c r="W2" s="137" t="s">
        <v>47</v>
      </c>
      <c r="X2" s="182" t="s">
        <v>39</v>
      </c>
      <c r="Y2" s="183" t="s">
        <v>40</v>
      </c>
      <c r="Z2" s="183" t="s">
        <v>167</v>
      </c>
      <c r="AA2" s="183" t="s">
        <v>41</v>
      </c>
      <c r="AB2" s="183" t="s">
        <v>42</v>
      </c>
      <c r="AC2" s="183" t="s">
        <v>43</v>
      </c>
      <c r="AD2" s="183" t="s">
        <v>44</v>
      </c>
      <c r="AE2" s="183" t="s">
        <v>45</v>
      </c>
      <c r="AF2" s="183" t="s">
        <v>46</v>
      </c>
      <c r="AG2" s="184" t="s">
        <v>47</v>
      </c>
      <c r="AH2" s="142" t="s">
        <v>48</v>
      </c>
      <c r="AI2" s="145" t="s">
        <v>167</v>
      </c>
      <c r="AJ2" s="143" t="s">
        <v>49</v>
      </c>
      <c r="AK2" s="143" t="s">
        <v>50</v>
      </c>
      <c r="AL2" s="143" t="s">
        <v>51</v>
      </c>
      <c r="AM2" s="143" t="s">
        <v>52</v>
      </c>
      <c r="AN2" s="143" t="s">
        <v>53</v>
      </c>
      <c r="AO2" s="144" t="s">
        <v>165</v>
      </c>
      <c r="AP2" s="145" t="s">
        <v>48</v>
      </c>
      <c r="AQ2" s="145" t="s">
        <v>167</v>
      </c>
      <c r="AR2" s="143" t="s">
        <v>49</v>
      </c>
      <c r="AS2" s="143" t="s">
        <v>50</v>
      </c>
      <c r="AT2" s="143" t="s">
        <v>51</v>
      </c>
      <c r="AU2" s="143" t="s">
        <v>52</v>
      </c>
      <c r="AV2" s="143" t="s">
        <v>53</v>
      </c>
      <c r="AW2" s="144" t="s">
        <v>165</v>
      </c>
      <c r="AX2" s="211" t="s">
        <v>48</v>
      </c>
      <c r="AY2" s="212" t="s">
        <v>167</v>
      </c>
      <c r="AZ2" s="213" t="s">
        <v>49</v>
      </c>
      <c r="BA2" s="213" t="s">
        <v>50</v>
      </c>
      <c r="BB2" s="213" t="s">
        <v>51</v>
      </c>
      <c r="BC2" s="213" t="s">
        <v>52</v>
      </c>
      <c r="BD2" s="213" t="s">
        <v>53</v>
      </c>
      <c r="BE2" s="214" t="s">
        <v>165</v>
      </c>
    </row>
    <row r="3" spans="1:57" x14ac:dyDescent="0.25">
      <c r="A3" s="98">
        <v>1</v>
      </c>
      <c r="B3" s="99" t="s">
        <v>54</v>
      </c>
      <c r="C3" s="126" t="s">
        <v>55</v>
      </c>
      <c r="D3" s="131" t="s">
        <v>56</v>
      </c>
      <c r="E3" s="206">
        <v>29.369</v>
      </c>
      <c r="F3" s="206">
        <v>97.896666666666661</v>
      </c>
      <c r="G3" s="132">
        <v>8</v>
      </c>
      <c r="H3" s="106">
        <v>689</v>
      </c>
      <c r="I3" s="132">
        <v>434</v>
      </c>
      <c r="J3" s="132">
        <v>234.952</v>
      </c>
      <c r="K3" s="132">
        <v>1120</v>
      </c>
      <c r="L3" s="108">
        <v>2.9325138751745037</v>
      </c>
      <c r="M3" s="133">
        <v>14</v>
      </c>
      <c r="N3" s="172" t="s">
        <v>56</v>
      </c>
      <c r="O3" s="204">
        <v>25.766999999999999</v>
      </c>
      <c r="P3" s="204">
        <v>85.89</v>
      </c>
      <c r="Q3" s="169">
        <v>6</v>
      </c>
      <c r="R3" s="170">
        <v>522</v>
      </c>
      <c r="S3" s="169">
        <v>330</v>
      </c>
      <c r="T3" s="169">
        <v>154.602</v>
      </c>
      <c r="U3" s="169">
        <v>840</v>
      </c>
      <c r="V3" s="171">
        <v>3.3764116893701246</v>
      </c>
      <c r="W3" s="178">
        <v>10</v>
      </c>
      <c r="X3" s="190" t="s">
        <v>56</v>
      </c>
      <c r="Y3" s="191">
        <v>25.766999999999999</v>
      </c>
      <c r="Z3" s="191">
        <v>85.89</v>
      </c>
      <c r="AA3" s="95">
        <v>6</v>
      </c>
      <c r="AB3" s="95">
        <v>522</v>
      </c>
      <c r="AC3" s="95">
        <v>330</v>
      </c>
      <c r="AD3" s="95">
        <v>154.602</v>
      </c>
      <c r="AE3" s="95">
        <v>840</v>
      </c>
      <c r="AF3" s="20">
        <v>3.3764116893701246</v>
      </c>
      <c r="AG3" s="173">
        <v>10</v>
      </c>
      <c r="AH3" s="138">
        <f t="shared" ref="AH3:AI34" si="0">IFERROR(+(O3-E3)/(E3+O3),0)</f>
        <v>-6.5329367382472442E-2</v>
      </c>
      <c r="AI3" s="141">
        <f t="shared" si="0"/>
        <v>-6.53293673824724E-2</v>
      </c>
      <c r="AJ3" s="139">
        <f t="shared" ref="AJ3:AJ34" si="1">IFERROR(+(Q3-G3)/(G3+Q3),0)</f>
        <v>-0.14285714285714285</v>
      </c>
      <c r="AK3" s="139">
        <f t="shared" ref="AK3:AK34" si="2">IFERROR(+(R3-H3)/(H3+R3),0)</f>
        <v>-0.13790255986787778</v>
      </c>
      <c r="AL3" s="139">
        <f t="shared" ref="AL3:AL34" si="3">IFERROR(+(S3-I3)/(I3+S3),0)</f>
        <v>-0.13612565445026178</v>
      </c>
      <c r="AM3" s="139">
        <f t="shared" ref="AM3:AM34" si="4">IFERROR(+(T3-J3)/(J3+T3),0)</f>
        <v>-0.20626151958393446</v>
      </c>
      <c r="AN3" s="139">
        <f t="shared" ref="AN3:AN34" si="5">IFERROR(+(V3-L3)/(L3+V3),0)</f>
        <v>7.0360287128805432E-2</v>
      </c>
      <c r="AO3" s="140">
        <f t="shared" ref="AO3:AO34" si="6">IFERROR(+(W3-M3)/(M3+W3),0)</f>
        <v>-0.16666666666666666</v>
      </c>
      <c r="AP3" s="215">
        <f t="shared" ref="AP3:AQ34" si="7">IFERROR(+(Y3-E3)/(E3+Y3),0)</f>
        <v>-6.5329367382472442E-2</v>
      </c>
      <c r="AQ3" s="218">
        <f t="shared" si="7"/>
        <v>-6.53293673824724E-2</v>
      </c>
      <c r="AR3" s="216">
        <f t="shared" ref="AR3:AR34" si="8">IFERROR(+(AA3-G3)/(G3+AA3),0)</f>
        <v>-0.14285714285714285</v>
      </c>
      <c r="AS3" s="216">
        <f t="shared" ref="AS3:AS34" si="9">IFERROR(+(AB3-H3)/(H3+AB3),0)</f>
        <v>-0.13790255986787778</v>
      </c>
      <c r="AT3" s="216">
        <f t="shared" ref="AT3:AT34" si="10">IFERROR(+(AC3-I3)/(I3+AC3),0)</f>
        <v>-0.13612565445026178</v>
      </c>
      <c r="AU3" s="216">
        <f t="shared" ref="AU3:AU34" si="11">IFERROR(+(AD3-J3)/(J3+AD3),0)</f>
        <v>-0.20626151958393446</v>
      </c>
      <c r="AV3" s="216">
        <f t="shared" ref="AV3:AV34" si="12">IFERROR(+(AF3-L3)/(L3+AF3),0)</f>
        <v>7.0360287128805432E-2</v>
      </c>
      <c r="AW3" s="217">
        <f t="shared" ref="AW3:AW34" si="13">IFERROR(+(AG3-M3)/(M3+AG3),0)</f>
        <v>-0.16666666666666666</v>
      </c>
      <c r="AX3" s="215">
        <f t="shared" ref="AX3:AY34" si="14">IFERROR(+(Y3-O3)/(O3+Y3),0)</f>
        <v>0</v>
      </c>
      <c r="AY3" s="216">
        <f t="shared" si="14"/>
        <v>0</v>
      </c>
      <c r="AZ3" s="216">
        <f t="shared" ref="AZ3:AZ34" si="15">IFERROR(+(AA3-Q3)/(Q3+AA3),0)</f>
        <v>0</v>
      </c>
      <c r="BA3" s="216">
        <f t="shared" ref="BA3:BA34" si="16">IFERROR(+(AB3-R3)/(R3+AB3),0)</f>
        <v>0</v>
      </c>
      <c r="BB3" s="216">
        <f t="shared" ref="BB3:BB34" si="17">IFERROR(+(AC3-S3)/(S3+AC3),0)</f>
        <v>0</v>
      </c>
      <c r="BC3" s="216">
        <f t="shared" ref="BC3:BC34" si="18">IFERROR(+(AD3-T3)/(T3+AD3),0)</f>
        <v>0</v>
      </c>
      <c r="BD3" s="216">
        <f t="shared" ref="BD3:BD34" si="19">IFERROR(+(AF3-V3)/(V3+AF3),0)</f>
        <v>0</v>
      </c>
      <c r="BE3" s="217">
        <f t="shared" ref="BE3:BE34" si="20">IFERROR(+(AG3-W3)/(W3+AG3),0)</f>
        <v>0</v>
      </c>
    </row>
    <row r="4" spans="1:57" x14ac:dyDescent="0.25">
      <c r="A4" s="100">
        <v>1</v>
      </c>
      <c r="B4" s="101" t="s">
        <v>54</v>
      </c>
      <c r="C4" s="127" t="s">
        <v>57</v>
      </c>
      <c r="D4" s="109" t="s">
        <v>56</v>
      </c>
      <c r="E4" s="205">
        <v>29.897999999999996</v>
      </c>
      <c r="F4" s="206">
        <v>99.659999999999982</v>
      </c>
      <c r="G4" s="107">
        <v>2</v>
      </c>
      <c r="H4" s="106">
        <v>120</v>
      </c>
      <c r="I4" s="107">
        <v>77</v>
      </c>
      <c r="J4" s="107">
        <v>59.795999999999992</v>
      </c>
      <c r="K4" s="107">
        <v>280</v>
      </c>
      <c r="L4" s="108">
        <v>2.0068231988761793</v>
      </c>
      <c r="M4" s="123">
        <v>4</v>
      </c>
      <c r="N4" s="110"/>
      <c r="O4" s="203"/>
      <c r="P4" s="201"/>
      <c r="Q4" s="112"/>
      <c r="R4" s="41"/>
      <c r="S4" s="112"/>
      <c r="T4" s="112"/>
      <c r="U4" s="112"/>
      <c r="V4" s="42"/>
      <c r="W4" s="179"/>
      <c r="X4" s="192"/>
      <c r="Y4" s="34"/>
      <c r="Z4" s="201"/>
      <c r="AA4" s="34"/>
      <c r="AB4" s="186"/>
      <c r="AC4" s="35"/>
      <c r="AD4" s="35"/>
      <c r="AE4" s="35"/>
      <c r="AF4" s="187"/>
      <c r="AG4" s="174"/>
      <c r="AH4" s="29">
        <f t="shared" si="0"/>
        <v>-1</v>
      </c>
      <c r="AI4" s="141">
        <f t="shared" si="0"/>
        <v>-1</v>
      </c>
      <c r="AJ4" s="30">
        <f t="shared" si="1"/>
        <v>-1</v>
      </c>
      <c r="AK4" s="30">
        <f t="shared" si="2"/>
        <v>-1</v>
      </c>
      <c r="AL4" s="30">
        <f t="shared" si="3"/>
        <v>-1</v>
      </c>
      <c r="AM4" s="30">
        <f t="shared" si="4"/>
        <v>-1</v>
      </c>
      <c r="AN4" s="30">
        <f t="shared" si="5"/>
        <v>-1</v>
      </c>
      <c r="AO4" s="129">
        <f t="shared" si="6"/>
        <v>-1</v>
      </c>
      <c r="AP4" s="29">
        <f t="shared" si="7"/>
        <v>-1</v>
      </c>
      <c r="AQ4" s="141">
        <f t="shared" si="7"/>
        <v>-1</v>
      </c>
      <c r="AR4" s="30">
        <f t="shared" si="8"/>
        <v>-1</v>
      </c>
      <c r="AS4" s="30">
        <f t="shared" si="9"/>
        <v>-1</v>
      </c>
      <c r="AT4" s="30">
        <f t="shared" si="10"/>
        <v>-1</v>
      </c>
      <c r="AU4" s="30">
        <f t="shared" si="11"/>
        <v>-1</v>
      </c>
      <c r="AV4" s="30">
        <f t="shared" si="12"/>
        <v>-1</v>
      </c>
      <c r="AW4" s="129">
        <f t="shared" si="13"/>
        <v>-1</v>
      </c>
      <c r="AX4" s="29">
        <f t="shared" si="14"/>
        <v>0</v>
      </c>
      <c r="AY4" s="30">
        <f t="shared" si="14"/>
        <v>0</v>
      </c>
      <c r="AZ4" s="30">
        <f t="shared" si="15"/>
        <v>0</v>
      </c>
      <c r="BA4" s="30">
        <f t="shared" si="16"/>
        <v>0</v>
      </c>
      <c r="BB4" s="30">
        <f t="shared" si="17"/>
        <v>0</v>
      </c>
      <c r="BC4" s="30">
        <f t="shared" si="18"/>
        <v>0</v>
      </c>
      <c r="BD4" s="30">
        <f t="shared" si="19"/>
        <v>0</v>
      </c>
      <c r="BE4" s="129">
        <f t="shared" si="20"/>
        <v>0</v>
      </c>
    </row>
    <row r="5" spans="1:57" x14ac:dyDescent="0.25">
      <c r="A5" s="100">
        <v>1</v>
      </c>
      <c r="B5" s="101" t="s">
        <v>58</v>
      </c>
      <c r="C5" s="127" t="s">
        <v>58</v>
      </c>
      <c r="D5" s="109" t="s">
        <v>56</v>
      </c>
      <c r="E5" s="205">
        <v>29.091000000000001</v>
      </c>
      <c r="F5" s="206">
        <v>96.97</v>
      </c>
      <c r="G5" s="107">
        <v>7</v>
      </c>
      <c r="H5" s="106">
        <v>502</v>
      </c>
      <c r="I5" s="107">
        <v>311</v>
      </c>
      <c r="J5" s="107">
        <v>203.637</v>
      </c>
      <c r="K5" s="107">
        <v>980</v>
      </c>
      <c r="L5" s="108">
        <v>2.4651708677696096</v>
      </c>
      <c r="M5" s="123">
        <v>12</v>
      </c>
      <c r="N5" s="113" t="s">
        <v>56</v>
      </c>
      <c r="O5" s="205">
        <v>24.856999999999999</v>
      </c>
      <c r="P5" s="206">
        <v>82.856666666666655</v>
      </c>
      <c r="Q5" s="107">
        <v>6</v>
      </c>
      <c r="R5" s="106">
        <v>571</v>
      </c>
      <c r="S5" s="107">
        <v>351</v>
      </c>
      <c r="T5" s="107">
        <v>149.142</v>
      </c>
      <c r="U5" s="107">
        <v>840</v>
      </c>
      <c r="V5" s="108">
        <v>3.8285660645559267</v>
      </c>
      <c r="W5" s="180">
        <v>9</v>
      </c>
      <c r="X5" s="193" t="s">
        <v>56</v>
      </c>
      <c r="Y5" s="202">
        <v>24.856999999999999</v>
      </c>
      <c r="Z5" s="38">
        <v>83.693333333333328</v>
      </c>
      <c r="AA5" s="36">
        <v>6</v>
      </c>
      <c r="AB5" s="36">
        <v>573</v>
      </c>
      <c r="AC5" s="36">
        <v>353</v>
      </c>
      <c r="AD5" s="36">
        <v>150.64800000000002</v>
      </c>
      <c r="AE5" s="36">
        <v>840</v>
      </c>
      <c r="AF5" s="185">
        <v>3.8035685837183362</v>
      </c>
      <c r="AG5" s="175">
        <v>9</v>
      </c>
      <c r="AH5" s="29">
        <f t="shared" si="0"/>
        <v>-7.8482983613850407E-2</v>
      </c>
      <c r="AI5" s="141">
        <f t="shared" si="0"/>
        <v>-7.8482983613850435E-2</v>
      </c>
      <c r="AJ5" s="30">
        <f t="shared" si="1"/>
        <v>-7.6923076923076927E-2</v>
      </c>
      <c r="AK5" s="30">
        <f t="shared" si="2"/>
        <v>6.4305684995340173E-2</v>
      </c>
      <c r="AL5" s="30">
        <f t="shared" si="3"/>
        <v>6.0422960725075532E-2</v>
      </c>
      <c r="AM5" s="30">
        <f t="shared" si="4"/>
        <v>-0.15447348056431931</v>
      </c>
      <c r="AN5" s="30">
        <f t="shared" si="5"/>
        <v>0.21662729336266401</v>
      </c>
      <c r="AO5" s="129">
        <f t="shared" si="6"/>
        <v>-0.14285714285714285</v>
      </c>
      <c r="AP5" s="29">
        <f t="shared" si="7"/>
        <v>-7.8482983613850407E-2</v>
      </c>
      <c r="AQ5" s="141">
        <f t="shared" si="7"/>
        <v>-7.348844074613925E-2</v>
      </c>
      <c r="AR5" s="30">
        <f t="shared" si="8"/>
        <v>-7.6923076923076927E-2</v>
      </c>
      <c r="AS5" s="30">
        <f t="shared" si="9"/>
        <v>6.6046511627906979E-2</v>
      </c>
      <c r="AT5" s="30">
        <f t="shared" si="10"/>
        <v>6.3253012048192767E-2</v>
      </c>
      <c r="AU5" s="30">
        <f t="shared" si="11"/>
        <v>-0.14956602735086152</v>
      </c>
      <c r="AV5" s="30">
        <f t="shared" si="12"/>
        <v>0.21350348444152437</v>
      </c>
      <c r="AW5" s="129">
        <f t="shared" si="13"/>
        <v>-0.14285714285714285</v>
      </c>
      <c r="AX5" s="29">
        <f t="shared" si="14"/>
        <v>0</v>
      </c>
      <c r="AY5" s="30">
        <f t="shared" si="14"/>
        <v>5.0235164615231058E-3</v>
      </c>
      <c r="AZ5" s="30">
        <f t="shared" si="15"/>
        <v>0</v>
      </c>
      <c r="BA5" s="30">
        <f t="shared" si="16"/>
        <v>1.7482517482517483E-3</v>
      </c>
      <c r="BB5" s="30">
        <f t="shared" si="17"/>
        <v>2.840909090909091E-3</v>
      </c>
      <c r="BC5" s="30">
        <f t="shared" si="18"/>
        <v>5.0235164615231613E-3</v>
      </c>
      <c r="BD5" s="30">
        <f t="shared" si="19"/>
        <v>-3.2752934781153085E-3</v>
      </c>
      <c r="BE5" s="129">
        <f t="shared" si="20"/>
        <v>0</v>
      </c>
    </row>
    <row r="6" spans="1:57" x14ac:dyDescent="0.25">
      <c r="A6" s="100">
        <v>1</v>
      </c>
      <c r="B6" s="101" t="s">
        <v>59</v>
      </c>
      <c r="C6" s="127" t="s">
        <v>59</v>
      </c>
      <c r="D6" s="109" t="s">
        <v>56</v>
      </c>
      <c r="E6" s="205">
        <v>25.679000000000002</v>
      </c>
      <c r="F6" s="206">
        <v>85.596666666666678</v>
      </c>
      <c r="G6" s="107">
        <v>5</v>
      </c>
      <c r="H6" s="106">
        <v>146</v>
      </c>
      <c r="I6" s="107">
        <v>63</v>
      </c>
      <c r="J6" s="107">
        <v>114.01300000000001</v>
      </c>
      <c r="K6" s="107">
        <v>630</v>
      </c>
      <c r="L6" s="108">
        <v>1.2805557261014093</v>
      </c>
      <c r="M6" s="123">
        <v>8</v>
      </c>
      <c r="N6" s="113" t="s">
        <v>56</v>
      </c>
      <c r="O6" s="205">
        <v>24.094999999999999</v>
      </c>
      <c r="P6" s="206">
        <v>80.316666666666663</v>
      </c>
      <c r="Q6" s="107">
        <v>2</v>
      </c>
      <c r="R6" s="106">
        <v>45</v>
      </c>
      <c r="S6" s="107">
        <v>18</v>
      </c>
      <c r="T6" s="107">
        <v>48.19</v>
      </c>
      <c r="U6" s="107">
        <v>280</v>
      </c>
      <c r="V6" s="108">
        <v>0.93380369371238847</v>
      </c>
      <c r="W6" s="180">
        <v>3</v>
      </c>
      <c r="X6" s="193" t="s">
        <v>56</v>
      </c>
      <c r="Y6" s="38">
        <v>22.733000000000001</v>
      </c>
      <c r="Z6" s="38">
        <v>75.776666666666671</v>
      </c>
      <c r="AA6" s="36">
        <v>1</v>
      </c>
      <c r="AB6" s="36">
        <v>21</v>
      </c>
      <c r="AC6" s="36">
        <v>8</v>
      </c>
      <c r="AD6" s="36">
        <v>22.733000000000001</v>
      </c>
      <c r="AE6" s="36">
        <v>140</v>
      </c>
      <c r="AF6" s="185">
        <v>0.9237672106629129</v>
      </c>
      <c r="AG6" s="175">
        <v>1</v>
      </c>
      <c r="AH6" s="29">
        <f t="shared" si="0"/>
        <v>-3.1823843773857899E-2</v>
      </c>
      <c r="AI6" s="141">
        <f t="shared" si="0"/>
        <v>-3.1823843773857927E-2</v>
      </c>
      <c r="AJ6" s="30">
        <f t="shared" si="1"/>
        <v>-0.42857142857142855</v>
      </c>
      <c r="AK6" s="30">
        <f t="shared" si="2"/>
        <v>-0.52879581151832455</v>
      </c>
      <c r="AL6" s="30">
        <f t="shared" si="3"/>
        <v>-0.55555555555555558</v>
      </c>
      <c r="AM6" s="30">
        <f t="shared" si="4"/>
        <v>-0.40580630444566379</v>
      </c>
      <c r="AN6" s="30">
        <f t="shared" si="5"/>
        <v>-0.15659247965182577</v>
      </c>
      <c r="AO6" s="129">
        <f t="shared" si="6"/>
        <v>-0.45454545454545453</v>
      </c>
      <c r="AP6" s="29">
        <f t="shared" si="7"/>
        <v>-6.0852681153433057E-2</v>
      </c>
      <c r="AQ6" s="141">
        <f t="shared" si="7"/>
        <v>-6.0852681153433077E-2</v>
      </c>
      <c r="AR6" s="30">
        <f t="shared" si="8"/>
        <v>-0.66666666666666663</v>
      </c>
      <c r="AS6" s="30">
        <f t="shared" si="9"/>
        <v>-0.74850299401197606</v>
      </c>
      <c r="AT6" s="30">
        <f t="shared" si="10"/>
        <v>-0.77464788732394363</v>
      </c>
      <c r="AU6" s="30">
        <f t="shared" si="11"/>
        <v>-0.66751495473359368</v>
      </c>
      <c r="AV6" s="30">
        <f t="shared" si="12"/>
        <v>-0.16185855052718298</v>
      </c>
      <c r="AW6" s="129">
        <f t="shared" si="13"/>
        <v>-0.77777777777777779</v>
      </c>
      <c r="AX6" s="29">
        <f t="shared" si="14"/>
        <v>-2.9085162723157049E-2</v>
      </c>
      <c r="AY6" s="30">
        <f t="shared" si="14"/>
        <v>-2.9085162723157035E-2</v>
      </c>
      <c r="AZ6" s="30">
        <f t="shared" si="15"/>
        <v>-0.33333333333333331</v>
      </c>
      <c r="BA6" s="30">
        <f t="shared" si="16"/>
        <v>-0.36363636363636365</v>
      </c>
      <c r="BB6" s="30">
        <f t="shared" si="17"/>
        <v>-0.38461538461538464</v>
      </c>
      <c r="BC6" s="30">
        <f t="shared" si="18"/>
        <v>-0.35893856717848932</v>
      </c>
      <c r="BD6" s="30">
        <f t="shared" si="19"/>
        <v>-5.4030147790513714E-3</v>
      </c>
      <c r="BE6" s="129">
        <f t="shared" si="20"/>
        <v>-0.5</v>
      </c>
    </row>
    <row r="7" spans="1:57" x14ac:dyDescent="0.25">
      <c r="A7" s="100">
        <v>1</v>
      </c>
      <c r="B7" s="101" t="s">
        <v>60</v>
      </c>
      <c r="C7" s="127" t="s">
        <v>60</v>
      </c>
      <c r="D7" s="109" t="s">
        <v>56</v>
      </c>
      <c r="E7" s="205">
        <v>15.492000000000001</v>
      </c>
      <c r="F7" s="206">
        <v>58.095000000000006</v>
      </c>
      <c r="G7" s="107">
        <v>1.6666666666666667</v>
      </c>
      <c r="H7" s="106">
        <v>19.333333333333332</v>
      </c>
      <c r="I7" s="107">
        <v>14</v>
      </c>
      <c r="J7" s="107">
        <v>20.656000000000002</v>
      </c>
      <c r="K7" s="107">
        <v>186.66666666666666</v>
      </c>
      <c r="L7" s="108">
        <v>0.93596695068422398</v>
      </c>
      <c r="M7" s="123">
        <v>2</v>
      </c>
      <c r="N7" s="113" t="s">
        <v>56</v>
      </c>
      <c r="O7" s="205">
        <v>15.492000000000001</v>
      </c>
      <c r="P7" s="206">
        <v>58.095000000000006</v>
      </c>
      <c r="Q7" s="107">
        <v>0.66666666666666663</v>
      </c>
      <c r="R7" s="106">
        <v>7.666666666666667</v>
      </c>
      <c r="S7" s="107">
        <v>15</v>
      </c>
      <c r="T7" s="107">
        <v>10.328000000000001</v>
      </c>
      <c r="U7" s="107">
        <v>93.333333333333329</v>
      </c>
      <c r="V7" s="108">
        <v>0.74231861605990179</v>
      </c>
      <c r="W7" s="180">
        <v>1</v>
      </c>
      <c r="X7" s="193" t="s">
        <v>56</v>
      </c>
      <c r="Y7" s="38">
        <v>15.492000000000001</v>
      </c>
      <c r="Z7" s="38">
        <v>58.095000000000006</v>
      </c>
      <c r="AA7" s="36">
        <v>0.33333333333333331</v>
      </c>
      <c r="AB7" s="36">
        <v>3</v>
      </c>
      <c r="AC7" s="38">
        <v>6</v>
      </c>
      <c r="AD7" s="36">
        <v>5.1640000000000006</v>
      </c>
      <c r="AE7" s="36">
        <v>46.666666666666664</v>
      </c>
      <c r="AF7" s="185">
        <v>0.58094500387296666</v>
      </c>
      <c r="AG7" s="175">
        <v>1</v>
      </c>
      <c r="AH7" s="29">
        <f t="shared" si="0"/>
        <v>0</v>
      </c>
      <c r="AI7" s="141">
        <f t="shared" si="0"/>
        <v>0</v>
      </c>
      <c r="AJ7" s="30">
        <f t="shared" si="1"/>
        <v>-0.42857142857142855</v>
      </c>
      <c r="AK7" s="30">
        <f t="shared" si="2"/>
        <v>-0.43209876543209869</v>
      </c>
      <c r="AL7" s="30">
        <f t="shared" si="3"/>
        <v>3.4482758620689655E-2</v>
      </c>
      <c r="AM7" s="30">
        <f t="shared" si="4"/>
        <v>-0.33333333333333337</v>
      </c>
      <c r="AN7" s="30">
        <f t="shared" si="5"/>
        <v>-0.11538461538461538</v>
      </c>
      <c r="AO7" s="129">
        <f t="shared" si="6"/>
        <v>-0.33333333333333331</v>
      </c>
      <c r="AP7" s="29">
        <f t="shared" si="7"/>
        <v>0</v>
      </c>
      <c r="AQ7" s="141">
        <f t="shared" si="7"/>
        <v>0</v>
      </c>
      <c r="AR7" s="30">
        <f t="shared" si="8"/>
        <v>-0.66666666666666674</v>
      </c>
      <c r="AS7" s="30">
        <f t="shared" si="9"/>
        <v>-0.73134328358208955</v>
      </c>
      <c r="AT7" s="30">
        <f t="shared" si="10"/>
        <v>-0.4</v>
      </c>
      <c r="AU7" s="30">
        <f t="shared" si="11"/>
        <v>-0.6</v>
      </c>
      <c r="AV7" s="30">
        <f t="shared" si="12"/>
        <v>-0.23404255319148934</v>
      </c>
      <c r="AW7" s="129">
        <f t="shared" si="13"/>
        <v>-0.33333333333333331</v>
      </c>
      <c r="AX7" s="29">
        <f t="shared" si="14"/>
        <v>0</v>
      </c>
      <c r="AY7" s="30">
        <f t="shared" si="14"/>
        <v>0</v>
      </c>
      <c r="AZ7" s="30">
        <f t="shared" si="15"/>
        <v>-0.33333333333333331</v>
      </c>
      <c r="BA7" s="30">
        <f t="shared" si="16"/>
        <v>-0.4375</v>
      </c>
      <c r="BB7" s="30">
        <f t="shared" si="17"/>
        <v>-0.42857142857142855</v>
      </c>
      <c r="BC7" s="30">
        <f t="shared" si="18"/>
        <v>-0.33333333333333337</v>
      </c>
      <c r="BD7" s="30">
        <f t="shared" si="19"/>
        <v>-0.12195121951219509</v>
      </c>
      <c r="BE7" s="129">
        <f t="shared" si="20"/>
        <v>0</v>
      </c>
    </row>
    <row r="8" spans="1:57" x14ac:dyDescent="0.25">
      <c r="A8" s="100">
        <v>2</v>
      </c>
      <c r="B8" s="101" t="s">
        <v>61</v>
      </c>
      <c r="C8" s="127" t="s">
        <v>61</v>
      </c>
      <c r="D8" s="109" t="s">
        <v>56</v>
      </c>
      <c r="E8" s="205">
        <v>22.579000000000001</v>
      </c>
      <c r="F8" s="206">
        <v>75.263333333333335</v>
      </c>
      <c r="G8" s="107">
        <v>4</v>
      </c>
      <c r="H8" s="106">
        <v>456</v>
      </c>
      <c r="I8" s="107">
        <v>360</v>
      </c>
      <c r="J8" s="107">
        <v>90.316000000000003</v>
      </c>
      <c r="K8" s="107">
        <v>560</v>
      </c>
      <c r="L8" s="108">
        <v>5.048939279861818</v>
      </c>
      <c r="M8" s="123">
        <v>6</v>
      </c>
      <c r="N8" s="113" t="s">
        <v>56</v>
      </c>
      <c r="O8" s="205">
        <v>22.344000000000001</v>
      </c>
      <c r="P8" s="206">
        <v>74.48</v>
      </c>
      <c r="Q8" s="107">
        <v>3</v>
      </c>
      <c r="R8" s="106">
        <v>164</v>
      </c>
      <c r="S8" s="107">
        <v>98</v>
      </c>
      <c r="T8" s="107">
        <v>67.032000000000011</v>
      </c>
      <c r="U8" s="107">
        <v>420</v>
      </c>
      <c r="V8" s="108">
        <v>2.4465926721565814</v>
      </c>
      <c r="W8" s="180">
        <v>4</v>
      </c>
      <c r="X8" s="193" t="s">
        <v>56</v>
      </c>
      <c r="Y8" s="202">
        <v>22.344000000000001</v>
      </c>
      <c r="Z8" s="38">
        <v>74.839999999999989</v>
      </c>
      <c r="AA8" s="36">
        <v>3</v>
      </c>
      <c r="AB8" s="36">
        <v>162</v>
      </c>
      <c r="AC8" s="36">
        <v>98</v>
      </c>
      <c r="AD8" s="36">
        <v>67.355999999999995</v>
      </c>
      <c r="AE8" s="36">
        <v>420</v>
      </c>
      <c r="AF8" s="185">
        <v>2.4051309460181725</v>
      </c>
      <c r="AG8" s="175">
        <v>4</v>
      </c>
      <c r="AH8" s="29">
        <f t="shared" si="0"/>
        <v>-5.2311733410502284E-3</v>
      </c>
      <c r="AI8" s="141">
        <f t="shared" si="0"/>
        <v>-5.2311733410502284E-3</v>
      </c>
      <c r="AJ8" s="30">
        <f t="shared" si="1"/>
        <v>-0.14285714285714285</v>
      </c>
      <c r="AK8" s="30">
        <f t="shared" si="2"/>
        <v>-0.47096774193548385</v>
      </c>
      <c r="AL8" s="30">
        <f t="shared" si="3"/>
        <v>-0.57205240174672489</v>
      </c>
      <c r="AM8" s="30">
        <f t="shared" si="4"/>
        <v>-0.14797773088949329</v>
      </c>
      <c r="AN8" s="30">
        <f t="shared" si="5"/>
        <v>-0.3471863804148651</v>
      </c>
      <c r="AO8" s="129">
        <f t="shared" si="6"/>
        <v>-0.2</v>
      </c>
      <c r="AP8" s="29">
        <f t="shared" si="7"/>
        <v>-5.2311733410502284E-3</v>
      </c>
      <c r="AQ8" s="141">
        <f t="shared" si="7"/>
        <v>-2.8202793631055025E-3</v>
      </c>
      <c r="AR8" s="30">
        <f t="shared" si="8"/>
        <v>-0.14285714285714285</v>
      </c>
      <c r="AS8" s="30">
        <f t="shared" si="9"/>
        <v>-0.47572815533980584</v>
      </c>
      <c r="AT8" s="30">
        <f t="shared" si="10"/>
        <v>-0.57205240174672489</v>
      </c>
      <c r="AU8" s="30">
        <f t="shared" si="11"/>
        <v>-0.14561875285402615</v>
      </c>
      <c r="AV8" s="30">
        <f t="shared" si="12"/>
        <v>-0.35467982642081036</v>
      </c>
      <c r="AW8" s="129">
        <f t="shared" si="13"/>
        <v>-0.2</v>
      </c>
      <c r="AX8" s="29">
        <f t="shared" si="14"/>
        <v>0</v>
      </c>
      <c r="AY8" s="30">
        <f t="shared" si="14"/>
        <v>2.4109295472809085E-3</v>
      </c>
      <c r="AZ8" s="30">
        <f t="shared" si="15"/>
        <v>0</v>
      </c>
      <c r="BA8" s="30">
        <f t="shared" si="16"/>
        <v>-6.1349693251533744E-3</v>
      </c>
      <c r="BB8" s="30">
        <f t="shared" si="17"/>
        <v>0</v>
      </c>
      <c r="BC8" s="30">
        <f t="shared" si="18"/>
        <v>2.4109295472808869E-3</v>
      </c>
      <c r="BD8" s="30">
        <f t="shared" si="19"/>
        <v>-8.5457724720945805E-3</v>
      </c>
      <c r="BE8" s="129">
        <f t="shared" si="20"/>
        <v>0</v>
      </c>
    </row>
    <row r="9" spans="1:57" x14ac:dyDescent="0.25">
      <c r="A9" s="100">
        <v>2</v>
      </c>
      <c r="B9" s="101" t="s">
        <v>62</v>
      </c>
      <c r="C9" s="127" t="s">
        <v>63</v>
      </c>
      <c r="D9" s="109" t="s">
        <v>56</v>
      </c>
      <c r="E9" s="205">
        <v>26.773000000000003</v>
      </c>
      <c r="F9" s="206">
        <v>89.243333333333339</v>
      </c>
      <c r="G9" s="107">
        <v>4</v>
      </c>
      <c r="H9" s="106">
        <v>199</v>
      </c>
      <c r="I9" s="107">
        <v>99</v>
      </c>
      <c r="J9" s="107">
        <v>93.474999999999994</v>
      </c>
      <c r="K9" s="107">
        <v>490</v>
      </c>
      <c r="L9" s="108">
        <v>2.1289114736560579</v>
      </c>
      <c r="M9" s="123">
        <v>6</v>
      </c>
      <c r="N9" s="113" t="s">
        <v>56</v>
      </c>
      <c r="O9" s="205">
        <v>19.087000000000003</v>
      </c>
      <c r="P9" s="206">
        <v>63.623333333333342</v>
      </c>
      <c r="Q9" s="107">
        <v>5</v>
      </c>
      <c r="R9" s="106">
        <v>453</v>
      </c>
      <c r="S9" s="107">
        <v>278</v>
      </c>
      <c r="T9" s="107">
        <v>95.435000000000002</v>
      </c>
      <c r="U9" s="107">
        <v>700</v>
      </c>
      <c r="V9" s="108">
        <v>4.7466862262272747</v>
      </c>
      <c r="W9" s="180">
        <v>6</v>
      </c>
      <c r="X9" s="193" t="s">
        <v>56</v>
      </c>
      <c r="Y9" s="38">
        <v>19.087000000000003</v>
      </c>
      <c r="Z9" s="38">
        <v>63.623333333333342</v>
      </c>
      <c r="AA9" s="36">
        <v>5</v>
      </c>
      <c r="AB9" s="36">
        <v>453</v>
      </c>
      <c r="AC9" s="36">
        <v>278</v>
      </c>
      <c r="AD9" s="36">
        <v>95.435000000000002</v>
      </c>
      <c r="AE9" s="36">
        <v>700</v>
      </c>
      <c r="AF9" s="185">
        <v>4.7466862262272747</v>
      </c>
      <c r="AG9" s="175">
        <v>6</v>
      </c>
      <c r="AH9" s="29">
        <f t="shared" si="0"/>
        <v>-0.16759703445268206</v>
      </c>
      <c r="AI9" s="141">
        <f t="shared" si="0"/>
        <v>-0.16759703445268206</v>
      </c>
      <c r="AJ9" s="30">
        <f t="shared" si="1"/>
        <v>0.1111111111111111</v>
      </c>
      <c r="AK9" s="30">
        <f t="shared" si="2"/>
        <v>0.38957055214723929</v>
      </c>
      <c r="AL9" s="30">
        <f t="shared" si="3"/>
        <v>0.47480106100795755</v>
      </c>
      <c r="AM9" s="30">
        <f t="shared" si="4"/>
        <v>1.037531099465358E-2</v>
      </c>
      <c r="AN9" s="30">
        <f t="shared" si="5"/>
        <v>0.38073413641051684</v>
      </c>
      <c r="AO9" s="129">
        <f t="shared" si="6"/>
        <v>0</v>
      </c>
      <c r="AP9" s="29">
        <f t="shared" si="7"/>
        <v>-0.16759703445268206</v>
      </c>
      <c r="AQ9" s="141">
        <f t="shared" si="7"/>
        <v>-0.16759703445268206</v>
      </c>
      <c r="AR9" s="30">
        <f t="shared" si="8"/>
        <v>0.1111111111111111</v>
      </c>
      <c r="AS9" s="30">
        <f t="shared" si="9"/>
        <v>0.38957055214723929</v>
      </c>
      <c r="AT9" s="30">
        <f t="shared" si="10"/>
        <v>0.47480106100795755</v>
      </c>
      <c r="AU9" s="30">
        <f t="shared" si="11"/>
        <v>1.037531099465358E-2</v>
      </c>
      <c r="AV9" s="30">
        <f t="shared" si="12"/>
        <v>0.38073413641051684</v>
      </c>
      <c r="AW9" s="129">
        <f t="shared" si="13"/>
        <v>0</v>
      </c>
      <c r="AX9" s="29">
        <f t="shared" si="14"/>
        <v>0</v>
      </c>
      <c r="AY9" s="30">
        <f t="shared" si="14"/>
        <v>0</v>
      </c>
      <c r="AZ9" s="30">
        <f t="shared" si="15"/>
        <v>0</v>
      </c>
      <c r="BA9" s="30">
        <f t="shared" si="16"/>
        <v>0</v>
      </c>
      <c r="BB9" s="30">
        <f t="shared" si="17"/>
        <v>0</v>
      </c>
      <c r="BC9" s="30">
        <f t="shared" si="18"/>
        <v>0</v>
      </c>
      <c r="BD9" s="30">
        <f t="shared" si="19"/>
        <v>0</v>
      </c>
      <c r="BE9" s="129">
        <f t="shared" si="20"/>
        <v>0</v>
      </c>
    </row>
    <row r="10" spans="1:57" x14ac:dyDescent="0.25">
      <c r="A10" s="100">
        <v>2</v>
      </c>
      <c r="B10" s="101" t="s">
        <v>62</v>
      </c>
      <c r="C10" s="127" t="s">
        <v>64</v>
      </c>
      <c r="D10" s="109" t="s">
        <v>56</v>
      </c>
      <c r="E10" s="205">
        <v>24.67</v>
      </c>
      <c r="F10" s="206">
        <v>82.233333333333348</v>
      </c>
      <c r="G10" s="107">
        <v>4</v>
      </c>
      <c r="H10" s="106">
        <v>339</v>
      </c>
      <c r="I10" s="107">
        <v>227</v>
      </c>
      <c r="J10" s="107">
        <v>86.536000000000001</v>
      </c>
      <c r="K10" s="107">
        <v>490</v>
      </c>
      <c r="L10" s="108">
        <v>3.9174447628732549</v>
      </c>
      <c r="M10" s="123">
        <v>6</v>
      </c>
      <c r="N10" s="113" t="s">
        <v>56</v>
      </c>
      <c r="O10" s="205">
        <v>21.216999999999999</v>
      </c>
      <c r="P10" s="206">
        <v>70.723333333333329</v>
      </c>
      <c r="Q10" s="107">
        <v>1</v>
      </c>
      <c r="R10" s="106">
        <v>18</v>
      </c>
      <c r="S10" s="107">
        <v>6</v>
      </c>
      <c r="T10" s="107">
        <v>21.216999999999999</v>
      </c>
      <c r="U10" s="107">
        <v>140</v>
      </c>
      <c r="V10" s="108">
        <v>0.84837630202196357</v>
      </c>
      <c r="W10" s="180">
        <v>1</v>
      </c>
      <c r="X10" s="193" t="s">
        <v>56</v>
      </c>
      <c r="Y10" s="38">
        <v>21.216999999999999</v>
      </c>
      <c r="Z10" s="38">
        <v>70.723333333333329</v>
      </c>
      <c r="AA10" s="36">
        <v>1</v>
      </c>
      <c r="AB10" s="36">
        <v>18</v>
      </c>
      <c r="AC10" s="36">
        <v>6</v>
      </c>
      <c r="AD10" s="36">
        <v>21.216999999999999</v>
      </c>
      <c r="AE10" s="36">
        <v>140</v>
      </c>
      <c r="AF10" s="185">
        <v>0.84837630202196357</v>
      </c>
      <c r="AG10" s="175">
        <v>1</v>
      </c>
      <c r="AH10" s="29">
        <f t="shared" si="0"/>
        <v>-7.5250070826159976E-2</v>
      </c>
      <c r="AI10" s="141">
        <f t="shared" si="0"/>
        <v>-7.5250070826160032E-2</v>
      </c>
      <c r="AJ10" s="30">
        <f t="shared" si="1"/>
        <v>-0.6</v>
      </c>
      <c r="AK10" s="30">
        <f t="shared" si="2"/>
        <v>-0.89915966386554624</v>
      </c>
      <c r="AL10" s="30">
        <f t="shared" si="3"/>
        <v>-0.94849785407725318</v>
      </c>
      <c r="AM10" s="30">
        <f t="shared" si="4"/>
        <v>-0.60619193897153678</v>
      </c>
      <c r="AN10" s="30">
        <f t="shared" si="5"/>
        <v>-0.6439747567230093</v>
      </c>
      <c r="AO10" s="129">
        <f t="shared" si="6"/>
        <v>-0.7142857142857143</v>
      </c>
      <c r="AP10" s="29">
        <f t="shared" si="7"/>
        <v>-7.5250070826159976E-2</v>
      </c>
      <c r="AQ10" s="141">
        <f t="shared" si="7"/>
        <v>-7.5250070826160032E-2</v>
      </c>
      <c r="AR10" s="30">
        <f t="shared" si="8"/>
        <v>-0.6</v>
      </c>
      <c r="AS10" s="30">
        <f t="shared" si="9"/>
        <v>-0.89915966386554624</v>
      </c>
      <c r="AT10" s="30">
        <f t="shared" si="10"/>
        <v>-0.94849785407725318</v>
      </c>
      <c r="AU10" s="30">
        <f t="shared" si="11"/>
        <v>-0.60619193897153678</v>
      </c>
      <c r="AV10" s="30">
        <f t="shared" si="12"/>
        <v>-0.6439747567230093</v>
      </c>
      <c r="AW10" s="129">
        <f t="shared" si="13"/>
        <v>-0.7142857142857143</v>
      </c>
      <c r="AX10" s="29">
        <f t="shared" si="14"/>
        <v>0</v>
      </c>
      <c r="AY10" s="30">
        <f t="shared" si="14"/>
        <v>0</v>
      </c>
      <c r="AZ10" s="30">
        <f t="shared" si="15"/>
        <v>0</v>
      </c>
      <c r="BA10" s="30">
        <f t="shared" si="16"/>
        <v>0</v>
      </c>
      <c r="BB10" s="30">
        <f t="shared" si="17"/>
        <v>0</v>
      </c>
      <c r="BC10" s="30">
        <f t="shared" si="18"/>
        <v>0</v>
      </c>
      <c r="BD10" s="30">
        <f t="shared" si="19"/>
        <v>0</v>
      </c>
      <c r="BE10" s="129">
        <f t="shared" si="20"/>
        <v>0</v>
      </c>
    </row>
    <row r="11" spans="1:57" x14ac:dyDescent="0.25">
      <c r="A11" s="100">
        <v>2</v>
      </c>
      <c r="B11" s="101" t="s">
        <v>65</v>
      </c>
      <c r="C11" s="127" t="s">
        <v>65</v>
      </c>
      <c r="D11" s="109" t="s">
        <v>56</v>
      </c>
      <c r="E11" s="205">
        <v>18.524000000000001</v>
      </c>
      <c r="F11" s="206">
        <v>61.746666666666663</v>
      </c>
      <c r="G11" s="107">
        <v>10</v>
      </c>
      <c r="H11" s="106">
        <v>696</v>
      </c>
      <c r="I11" s="107">
        <v>425</v>
      </c>
      <c r="J11" s="107">
        <v>175.60599999999999</v>
      </c>
      <c r="K11" s="107">
        <v>1330</v>
      </c>
      <c r="L11" s="108">
        <v>3.9634181064428322</v>
      </c>
      <c r="M11" s="123">
        <v>11</v>
      </c>
      <c r="N11" s="113" t="s">
        <v>56</v>
      </c>
      <c r="O11" s="205">
        <v>18.483000000000001</v>
      </c>
      <c r="P11" s="206">
        <v>61.61</v>
      </c>
      <c r="Q11" s="107">
        <v>4</v>
      </c>
      <c r="R11" s="106">
        <v>185</v>
      </c>
      <c r="S11" s="107">
        <v>69</v>
      </c>
      <c r="T11" s="107">
        <v>73.932000000000002</v>
      </c>
      <c r="U11" s="107">
        <v>560</v>
      </c>
      <c r="V11" s="108">
        <v>2.5022994102688956</v>
      </c>
      <c r="W11" s="180">
        <v>5</v>
      </c>
      <c r="X11" s="193" t="s">
        <v>56</v>
      </c>
      <c r="Y11" s="38">
        <v>18.483000000000001</v>
      </c>
      <c r="Z11" s="38">
        <v>61.61</v>
      </c>
      <c r="AA11" s="36">
        <v>4</v>
      </c>
      <c r="AB11" s="36">
        <v>185</v>
      </c>
      <c r="AC11" s="36">
        <v>70</v>
      </c>
      <c r="AD11" s="36">
        <v>73.932000000000002</v>
      </c>
      <c r="AE11" s="36">
        <v>560</v>
      </c>
      <c r="AF11" s="185">
        <v>2.5022994102688956</v>
      </c>
      <c r="AG11" s="175">
        <v>5</v>
      </c>
      <c r="AH11" s="29">
        <f t="shared" si="0"/>
        <v>-1.1078985056881228E-3</v>
      </c>
      <c r="AI11" s="141">
        <f t="shared" si="0"/>
        <v>-1.1078985056880847E-3</v>
      </c>
      <c r="AJ11" s="30">
        <f t="shared" si="1"/>
        <v>-0.42857142857142855</v>
      </c>
      <c r="AK11" s="30">
        <f t="shared" si="2"/>
        <v>-0.58002270147559587</v>
      </c>
      <c r="AL11" s="30">
        <f t="shared" si="3"/>
        <v>-0.72064777327935226</v>
      </c>
      <c r="AM11" s="30">
        <f t="shared" si="4"/>
        <v>-0.40744896568859246</v>
      </c>
      <c r="AN11" s="30">
        <f t="shared" si="5"/>
        <v>-0.22597935842347447</v>
      </c>
      <c r="AO11" s="129">
        <f t="shared" si="6"/>
        <v>-0.375</v>
      </c>
      <c r="AP11" s="29">
        <f t="shared" si="7"/>
        <v>-1.1078985056881228E-3</v>
      </c>
      <c r="AQ11" s="141">
        <f t="shared" si="7"/>
        <v>-1.1078985056880847E-3</v>
      </c>
      <c r="AR11" s="30">
        <f t="shared" si="8"/>
        <v>-0.42857142857142855</v>
      </c>
      <c r="AS11" s="30">
        <f t="shared" si="9"/>
        <v>-0.58002270147559587</v>
      </c>
      <c r="AT11" s="30">
        <f t="shared" si="10"/>
        <v>-0.71717171717171713</v>
      </c>
      <c r="AU11" s="30">
        <f t="shared" si="11"/>
        <v>-0.40744896568859246</v>
      </c>
      <c r="AV11" s="30">
        <f t="shared" si="12"/>
        <v>-0.22597935842347447</v>
      </c>
      <c r="AW11" s="129">
        <f t="shared" si="13"/>
        <v>-0.375</v>
      </c>
      <c r="AX11" s="29">
        <f t="shared" si="14"/>
        <v>0</v>
      </c>
      <c r="AY11" s="30">
        <f t="shared" si="14"/>
        <v>0</v>
      </c>
      <c r="AZ11" s="30">
        <f t="shared" si="15"/>
        <v>0</v>
      </c>
      <c r="BA11" s="30">
        <f t="shared" si="16"/>
        <v>0</v>
      </c>
      <c r="BB11" s="30">
        <f t="shared" si="17"/>
        <v>7.1942446043165471E-3</v>
      </c>
      <c r="BC11" s="30">
        <f t="shared" si="18"/>
        <v>0</v>
      </c>
      <c r="BD11" s="30">
        <f t="shared" si="19"/>
        <v>0</v>
      </c>
      <c r="BE11" s="129">
        <f t="shared" si="20"/>
        <v>0</v>
      </c>
    </row>
    <row r="12" spans="1:57" x14ac:dyDescent="0.25">
      <c r="A12" s="100">
        <v>2</v>
      </c>
      <c r="B12" s="101" t="s">
        <v>66</v>
      </c>
      <c r="C12" s="127" t="s">
        <v>66</v>
      </c>
      <c r="D12" s="109" t="s">
        <v>56</v>
      </c>
      <c r="E12" s="205">
        <v>23.634</v>
      </c>
      <c r="F12" s="206">
        <v>78.78</v>
      </c>
      <c r="G12" s="107">
        <v>6</v>
      </c>
      <c r="H12" s="106">
        <v>269</v>
      </c>
      <c r="I12" s="107">
        <v>138</v>
      </c>
      <c r="J12" s="107">
        <v>127.64000000000001</v>
      </c>
      <c r="K12" s="107">
        <v>870</v>
      </c>
      <c r="L12" s="108">
        <v>2.1074898151049823</v>
      </c>
      <c r="M12" s="123">
        <v>8</v>
      </c>
      <c r="N12" s="113" t="s">
        <v>56</v>
      </c>
      <c r="O12" s="205">
        <v>21.986000000000001</v>
      </c>
      <c r="P12" s="206">
        <v>73.286666666666676</v>
      </c>
      <c r="Q12" s="107">
        <v>3</v>
      </c>
      <c r="R12" s="106">
        <v>58</v>
      </c>
      <c r="S12" s="107">
        <v>16</v>
      </c>
      <c r="T12" s="107">
        <v>65.957999999999998</v>
      </c>
      <c r="U12" s="107">
        <v>520</v>
      </c>
      <c r="V12" s="108">
        <v>0.87934746353740256</v>
      </c>
      <c r="W12" s="180">
        <v>5</v>
      </c>
      <c r="X12" s="193" t="s">
        <v>56</v>
      </c>
      <c r="Y12" s="38">
        <v>21.986000000000001</v>
      </c>
      <c r="Z12" s="38">
        <v>73.286666666666676</v>
      </c>
      <c r="AA12" s="36">
        <v>2</v>
      </c>
      <c r="AB12" s="36">
        <v>36</v>
      </c>
      <c r="AC12" s="36">
        <v>7</v>
      </c>
      <c r="AD12" s="36">
        <v>43.972000000000001</v>
      </c>
      <c r="AE12" s="36">
        <v>380</v>
      </c>
      <c r="AF12" s="185">
        <v>0.81870281087965069</v>
      </c>
      <c r="AG12" s="175">
        <v>3</v>
      </c>
      <c r="AH12" s="29">
        <f t="shared" si="0"/>
        <v>-3.6124506795265222E-2</v>
      </c>
      <c r="AI12" s="141">
        <f t="shared" si="0"/>
        <v>-3.6124506795265181E-2</v>
      </c>
      <c r="AJ12" s="30">
        <f t="shared" si="1"/>
        <v>-0.33333333333333331</v>
      </c>
      <c r="AK12" s="30">
        <f t="shared" si="2"/>
        <v>-0.64525993883792054</v>
      </c>
      <c r="AL12" s="30">
        <f t="shared" si="3"/>
        <v>-0.79220779220779225</v>
      </c>
      <c r="AM12" s="30">
        <f t="shared" si="4"/>
        <v>-0.3186086633126376</v>
      </c>
      <c r="AN12" s="30">
        <f t="shared" si="5"/>
        <v>-0.41118488789111757</v>
      </c>
      <c r="AO12" s="129">
        <f t="shared" si="6"/>
        <v>-0.23076923076923078</v>
      </c>
      <c r="AP12" s="29">
        <f t="shared" si="7"/>
        <v>-3.6124506795265222E-2</v>
      </c>
      <c r="AQ12" s="141">
        <f t="shared" si="7"/>
        <v>-3.6124506795265181E-2</v>
      </c>
      <c r="AR12" s="30">
        <f t="shared" si="8"/>
        <v>-0.5</v>
      </c>
      <c r="AS12" s="30">
        <f t="shared" si="9"/>
        <v>-0.76393442622950825</v>
      </c>
      <c r="AT12" s="30">
        <f t="shared" si="10"/>
        <v>-0.90344827586206899</v>
      </c>
      <c r="AU12" s="30">
        <f t="shared" si="11"/>
        <v>-0.48754166375311747</v>
      </c>
      <c r="AV12" s="30">
        <f t="shared" si="12"/>
        <v>-0.4404313621669621</v>
      </c>
      <c r="AW12" s="129">
        <f t="shared" si="13"/>
        <v>-0.45454545454545453</v>
      </c>
      <c r="AX12" s="29">
        <f t="shared" si="14"/>
        <v>0</v>
      </c>
      <c r="AY12" s="30">
        <f t="shared" si="14"/>
        <v>0</v>
      </c>
      <c r="AZ12" s="30">
        <f t="shared" si="15"/>
        <v>-0.2</v>
      </c>
      <c r="BA12" s="30">
        <f t="shared" si="16"/>
        <v>-0.23404255319148937</v>
      </c>
      <c r="BB12" s="30">
        <f t="shared" si="17"/>
        <v>-0.39130434782608697</v>
      </c>
      <c r="BC12" s="30">
        <f t="shared" si="18"/>
        <v>-0.19999999999999996</v>
      </c>
      <c r="BD12" s="30">
        <f t="shared" si="19"/>
        <v>-3.5714285714285698E-2</v>
      </c>
      <c r="BE12" s="129">
        <f t="shared" si="20"/>
        <v>-0.25</v>
      </c>
    </row>
    <row r="13" spans="1:57" x14ac:dyDescent="0.25">
      <c r="A13" s="100">
        <v>2</v>
      </c>
      <c r="B13" s="101" t="s">
        <v>67</v>
      </c>
      <c r="C13" s="127" t="s">
        <v>67</v>
      </c>
      <c r="D13" s="109" t="s">
        <v>56</v>
      </c>
      <c r="E13" s="205">
        <v>16.783000000000001</v>
      </c>
      <c r="F13" s="206">
        <v>55.943333333333335</v>
      </c>
      <c r="G13" s="107">
        <v>11</v>
      </c>
      <c r="H13" s="106">
        <v>1303</v>
      </c>
      <c r="I13" s="107">
        <v>868</v>
      </c>
      <c r="J13" s="107">
        <v>177.35399999999998</v>
      </c>
      <c r="K13" s="107">
        <v>1570</v>
      </c>
      <c r="L13" s="108">
        <v>7.3468881446147263</v>
      </c>
      <c r="M13" s="123">
        <v>11</v>
      </c>
      <c r="N13" s="113" t="s">
        <v>56</v>
      </c>
      <c r="O13" s="205">
        <v>16.783000000000001</v>
      </c>
      <c r="P13" s="206">
        <v>55.943333333333335</v>
      </c>
      <c r="Q13" s="107">
        <v>16</v>
      </c>
      <c r="R13" s="106">
        <v>1697</v>
      </c>
      <c r="S13" s="107">
        <v>1148</v>
      </c>
      <c r="T13" s="107">
        <v>268.52800000000002</v>
      </c>
      <c r="U13" s="107">
        <v>2340</v>
      </c>
      <c r="V13" s="108">
        <v>6.3196389203360539</v>
      </c>
      <c r="W13" s="180">
        <v>17</v>
      </c>
      <c r="X13" s="193" t="s">
        <v>56</v>
      </c>
      <c r="Y13" s="38">
        <v>16.783000000000001</v>
      </c>
      <c r="Z13" s="38">
        <v>55.943333333333335</v>
      </c>
      <c r="AA13" s="36">
        <v>16</v>
      </c>
      <c r="AB13" s="36">
        <v>1710</v>
      </c>
      <c r="AC13" s="36">
        <v>1155</v>
      </c>
      <c r="AD13" s="36">
        <v>268.52800000000002</v>
      </c>
      <c r="AE13" s="36">
        <v>2340</v>
      </c>
      <c r="AF13" s="185">
        <v>6.3680510039921341</v>
      </c>
      <c r="AG13" s="175">
        <v>17</v>
      </c>
      <c r="AH13" s="29">
        <f t="shared" si="0"/>
        <v>0</v>
      </c>
      <c r="AI13" s="141">
        <f t="shared" si="0"/>
        <v>0</v>
      </c>
      <c r="AJ13" s="30">
        <f t="shared" si="1"/>
        <v>0.18518518518518517</v>
      </c>
      <c r="AK13" s="30">
        <f t="shared" si="2"/>
        <v>0.13133333333333333</v>
      </c>
      <c r="AL13" s="30">
        <f t="shared" si="3"/>
        <v>0.1388888888888889</v>
      </c>
      <c r="AM13" s="30">
        <f t="shared" si="4"/>
        <v>0.20448010908715766</v>
      </c>
      <c r="AN13" s="30">
        <f t="shared" si="5"/>
        <v>-7.5165345182183041E-2</v>
      </c>
      <c r="AO13" s="129">
        <f t="shared" si="6"/>
        <v>0.21428571428571427</v>
      </c>
      <c r="AP13" s="29">
        <f t="shared" si="7"/>
        <v>0</v>
      </c>
      <c r="AQ13" s="141">
        <f t="shared" si="7"/>
        <v>0</v>
      </c>
      <c r="AR13" s="30">
        <f t="shared" si="8"/>
        <v>0.18518518518518517</v>
      </c>
      <c r="AS13" s="30">
        <f t="shared" si="9"/>
        <v>0.13508131430467973</v>
      </c>
      <c r="AT13" s="30">
        <f t="shared" si="10"/>
        <v>0.14186851211072665</v>
      </c>
      <c r="AU13" s="30">
        <f t="shared" si="11"/>
        <v>0.20448010908715766</v>
      </c>
      <c r="AV13" s="30">
        <f t="shared" si="12"/>
        <v>-7.1370140983966435E-2</v>
      </c>
      <c r="AW13" s="129">
        <f t="shared" si="13"/>
        <v>0.21428571428571427</v>
      </c>
      <c r="AX13" s="29">
        <f t="shared" si="14"/>
        <v>0</v>
      </c>
      <c r="AY13" s="30">
        <f t="shared" si="14"/>
        <v>0</v>
      </c>
      <c r="AZ13" s="30">
        <f t="shared" si="15"/>
        <v>0</v>
      </c>
      <c r="BA13" s="30">
        <f t="shared" si="16"/>
        <v>3.8156736131493983E-3</v>
      </c>
      <c r="BB13" s="30">
        <f t="shared" si="17"/>
        <v>3.0395136778115501E-3</v>
      </c>
      <c r="BC13" s="30">
        <f t="shared" si="18"/>
        <v>0</v>
      </c>
      <c r="BD13" s="30">
        <f t="shared" si="19"/>
        <v>3.8156736131493693E-3</v>
      </c>
      <c r="BE13" s="129">
        <f t="shared" si="20"/>
        <v>0</v>
      </c>
    </row>
    <row r="14" spans="1:57" x14ac:dyDescent="0.25">
      <c r="A14" s="100">
        <v>2</v>
      </c>
      <c r="B14" s="101" t="s">
        <v>68</v>
      </c>
      <c r="C14" s="127" t="s">
        <v>68</v>
      </c>
      <c r="D14" s="109" t="s">
        <v>56</v>
      </c>
      <c r="E14" s="205">
        <v>23.792000000000002</v>
      </c>
      <c r="F14" s="206">
        <v>79.306666666666672</v>
      </c>
      <c r="G14" s="107">
        <v>11</v>
      </c>
      <c r="H14" s="106">
        <v>1039</v>
      </c>
      <c r="I14" s="107">
        <v>656</v>
      </c>
      <c r="J14" s="107">
        <v>226.29399999999998</v>
      </c>
      <c r="K14" s="107">
        <v>1330</v>
      </c>
      <c r="L14" s="108">
        <v>4.5913722856107544</v>
      </c>
      <c r="M14" s="123">
        <v>15</v>
      </c>
      <c r="N14" s="113" t="s">
        <v>56</v>
      </c>
      <c r="O14" s="205">
        <v>22.574999999999999</v>
      </c>
      <c r="P14" s="206">
        <v>75.25</v>
      </c>
      <c r="Q14" s="107">
        <v>15</v>
      </c>
      <c r="R14" s="106">
        <v>1596</v>
      </c>
      <c r="S14" s="107">
        <v>895</v>
      </c>
      <c r="T14" s="107">
        <v>338.625</v>
      </c>
      <c r="U14" s="107">
        <v>2100</v>
      </c>
      <c r="V14" s="108">
        <v>4.7131782945736438</v>
      </c>
      <c r="W14" s="180">
        <v>20</v>
      </c>
      <c r="X14" s="193" t="s">
        <v>56</v>
      </c>
      <c r="Y14" s="38">
        <v>22.574999999999999</v>
      </c>
      <c r="Z14" s="38">
        <v>75.25</v>
      </c>
      <c r="AA14" s="36">
        <v>15</v>
      </c>
      <c r="AB14" s="36">
        <v>1605</v>
      </c>
      <c r="AC14" s="36">
        <v>893</v>
      </c>
      <c r="AD14" s="36">
        <v>338.625</v>
      </c>
      <c r="AE14" s="36">
        <v>2100</v>
      </c>
      <c r="AF14" s="185">
        <v>4.7397563676633441</v>
      </c>
      <c r="AG14" s="175">
        <v>20</v>
      </c>
      <c r="AH14" s="29">
        <f t="shared" si="0"/>
        <v>-2.6247115405352992E-2</v>
      </c>
      <c r="AI14" s="141">
        <f t="shared" si="0"/>
        <v>-2.6247115405352978E-2</v>
      </c>
      <c r="AJ14" s="30">
        <f t="shared" si="1"/>
        <v>0.15384615384615385</v>
      </c>
      <c r="AK14" s="30">
        <f t="shared" si="2"/>
        <v>0.21138519924098673</v>
      </c>
      <c r="AL14" s="30">
        <f t="shared" si="3"/>
        <v>0.15409413281753706</v>
      </c>
      <c r="AM14" s="30">
        <f t="shared" si="4"/>
        <v>0.19884443610499916</v>
      </c>
      <c r="AN14" s="30">
        <f t="shared" si="5"/>
        <v>1.3091014758122304E-2</v>
      </c>
      <c r="AO14" s="129">
        <f t="shared" si="6"/>
        <v>0.14285714285714285</v>
      </c>
      <c r="AP14" s="29">
        <f t="shared" si="7"/>
        <v>-2.6247115405352992E-2</v>
      </c>
      <c r="AQ14" s="141">
        <f t="shared" si="7"/>
        <v>-2.6247115405352978E-2</v>
      </c>
      <c r="AR14" s="30">
        <f t="shared" si="8"/>
        <v>0.15384615384615385</v>
      </c>
      <c r="AS14" s="30">
        <f t="shared" si="9"/>
        <v>0.21406959152798791</v>
      </c>
      <c r="AT14" s="30">
        <f t="shared" si="10"/>
        <v>0.15300193673337636</v>
      </c>
      <c r="AU14" s="30">
        <f t="shared" si="11"/>
        <v>0.19884443610499916</v>
      </c>
      <c r="AV14" s="30">
        <f t="shared" si="12"/>
        <v>1.5902050820028591E-2</v>
      </c>
      <c r="AW14" s="129">
        <f t="shared" si="13"/>
        <v>0.14285714285714285</v>
      </c>
      <c r="AX14" s="29">
        <f t="shared" si="14"/>
        <v>0</v>
      </c>
      <c r="AY14" s="30">
        <f t="shared" si="14"/>
        <v>0</v>
      </c>
      <c r="AZ14" s="30">
        <f t="shared" si="15"/>
        <v>0</v>
      </c>
      <c r="BA14" s="30">
        <f t="shared" si="16"/>
        <v>2.8116213683223993E-3</v>
      </c>
      <c r="BB14" s="30">
        <f t="shared" si="17"/>
        <v>-1.1185682326621924E-3</v>
      </c>
      <c r="BC14" s="30">
        <f t="shared" si="18"/>
        <v>0</v>
      </c>
      <c r="BD14" s="30">
        <f t="shared" si="19"/>
        <v>2.8116213683223239E-3</v>
      </c>
      <c r="BE14" s="129">
        <f t="shared" si="20"/>
        <v>0</v>
      </c>
    </row>
    <row r="15" spans="1:57" x14ac:dyDescent="0.25">
      <c r="A15" s="100">
        <v>2</v>
      </c>
      <c r="B15" s="101" t="s">
        <v>69</v>
      </c>
      <c r="C15" s="127" t="s">
        <v>69</v>
      </c>
      <c r="D15" s="109" t="s">
        <v>56</v>
      </c>
      <c r="E15" s="205">
        <v>19.666</v>
      </c>
      <c r="F15" s="206">
        <v>65.553333333333327</v>
      </c>
      <c r="G15" s="107">
        <v>9</v>
      </c>
      <c r="H15" s="106">
        <v>1054</v>
      </c>
      <c r="I15" s="107">
        <v>651</v>
      </c>
      <c r="J15" s="107">
        <v>166.43900000000002</v>
      </c>
      <c r="K15" s="107">
        <v>1190</v>
      </c>
      <c r="L15" s="108">
        <v>6.3326504004470099</v>
      </c>
      <c r="M15" s="123">
        <v>10</v>
      </c>
      <c r="N15" s="113" t="s">
        <v>56</v>
      </c>
      <c r="O15" s="205">
        <v>19.176000000000002</v>
      </c>
      <c r="P15" s="206">
        <v>63.920000000000009</v>
      </c>
      <c r="Q15" s="107">
        <v>13</v>
      </c>
      <c r="R15" s="106">
        <v>1243</v>
      </c>
      <c r="S15" s="107">
        <v>776</v>
      </c>
      <c r="T15" s="107">
        <v>249.28800000000001</v>
      </c>
      <c r="U15" s="107">
        <v>1820</v>
      </c>
      <c r="V15" s="108">
        <v>4.9862006995924393</v>
      </c>
      <c r="W15" s="180">
        <v>16</v>
      </c>
      <c r="X15" s="193" t="s">
        <v>56</v>
      </c>
      <c r="Y15" s="38">
        <v>19.176000000000002</v>
      </c>
      <c r="Z15" s="38">
        <v>63.920000000000009</v>
      </c>
      <c r="AA15" s="36">
        <v>13</v>
      </c>
      <c r="AB15" s="36">
        <v>1240</v>
      </c>
      <c r="AC15" s="36">
        <v>776</v>
      </c>
      <c r="AD15" s="36">
        <v>249.28800000000001</v>
      </c>
      <c r="AE15" s="36">
        <v>1820</v>
      </c>
      <c r="AF15" s="185">
        <v>4.9741664259811946</v>
      </c>
      <c r="AG15" s="175">
        <v>16</v>
      </c>
      <c r="AH15" s="29">
        <f t="shared" si="0"/>
        <v>-1.2615210339323373E-2</v>
      </c>
      <c r="AI15" s="141">
        <f t="shared" si="0"/>
        <v>-1.26152103393233E-2</v>
      </c>
      <c r="AJ15" s="30">
        <f t="shared" si="1"/>
        <v>0.18181818181818182</v>
      </c>
      <c r="AK15" s="30">
        <f t="shared" si="2"/>
        <v>8.2281236395298218E-2</v>
      </c>
      <c r="AL15" s="30">
        <f t="shared" si="3"/>
        <v>8.7596355991590755E-2</v>
      </c>
      <c r="AM15" s="30">
        <f t="shared" si="4"/>
        <v>0.19928703211482532</v>
      </c>
      <c r="AN15" s="30">
        <f t="shared" si="5"/>
        <v>-0.11895639309628146</v>
      </c>
      <c r="AO15" s="129">
        <f t="shared" si="6"/>
        <v>0.23076923076923078</v>
      </c>
      <c r="AP15" s="29">
        <f t="shared" si="7"/>
        <v>-1.2615210339323373E-2</v>
      </c>
      <c r="AQ15" s="141">
        <f t="shared" si="7"/>
        <v>-1.26152103393233E-2</v>
      </c>
      <c r="AR15" s="30">
        <f t="shared" si="8"/>
        <v>0.18181818181818182</v>
      </c>
      <c r="AS15" s="30">
        <f t="shared" si="9"/>
        <v>8.1081081081081086E-2</v>
      </c>
      <c r="AT15" s="30">
        <f t="shared" si="10"/>
        <v>8.7596355991590755E-2</v>
      </c>
      <c r="AU15" s="30">
        <f t="shared" si="11"/>
        <v>0.19928703211482532</v>
      </c>
      <c r="AV15" s="30">
        <f t="shared" si="12"/>
        <v>-0.12014734078742099</v>
      </c>
      <c r="AW15" s="129">
        <f t="shared" si="13"/>
        <v>0.23076923076923078</v>
      </c>
      <c r="AX15" s="29">
        <f t="shared" si="14"/>
        <v>0</v>
      </c>
      <c r="AY15" s="30">
        <f t="shared" si="14"/>
        <v>0</v>
      </c>
      <c r="AZ15" s="30">
        <f t="shared" si="15"/>
        <v>0</v>
      </c>
      <c r="BA15" s="30">
        <f t="shared" si="16"/>
        <v>-1.2082158679017317E-3</v>
      </c>
      <c r="BB15" s="30">
        <f t="shared" si="17"/>
        <v>0</v>
      </c>
      <c r="BC15" s="30">
        <f t="shared" si="18"/>
        <v>0</v>
      </c>
      <c r="BD15" s="30">
        <f t="shared" si="19"/>
        <v>-1.2082158679017144E-3</v>
      </c>
      <c r="BE15" s="129">
        <f t="shared" si="20"/>
        <v>0</v>
      </c>
    </row>
    <row r="16" spans="1:57" x14ac:dyDescent="0.25">
      <c r="A16" s="100">
        <v>2</v>
      </c>
      <c r="B16" s="101" t="s">
        <v>70</v>
      </c>
      <c r="C16" s="127" t="s">
        <v>71</v>
      </c>
      <c r="D16" s="109" t="s">
        <v>72</v>
      </c>
      <c r="E16" s="205">
        <v>73.894000000000005</v>
      </c>
      <c r="F16" s="206">
        <v>110.84100000000001</v>
      </c>
      <c r="G16" s="107">
        <v>12</v>
      </c>
      <c r="H16" s="106">
        <v>1313</v>
      </c>
      <c r="I16" s="107">
        <v>181</v>
      </c>
      <c r="J16" s="107">
        <v>915.9</v>
      </c>
      <c r="K16" s="107">
        <v>1680</v>
      </c>
      <c r="L16" s="108">
        <v>1.4335626160061143</v>
      </c>
      <c r="M16" s="123">
        <v>23</v>
      </c>
      <c r="N16" s="113" t="s">
        <v>72</v>
      </c>
      <c r="O16" s="205">
        <v>62.450999999999993</v>
      </c>
      <c r="P16" s="206">
        <v>93.67649999999999</v>
      </c>
      <c r="Q16" s="107">
        <v>9</v>
      </c>
      <c r="R16" s="106">
        <v>1203</v>
      </c>
      <c r="S16" s="107">
        <v>348</v>
      </c>
      <c r="T16" s="107">
        <v>621.78899999999999</v>
      </c>
      <c r="U16" s="107">
        <v>1260</v>
      </c>
      <c r="V16" s="108">
        <v>1.9347399198120263</v>
      </c>
      <c r="W16" s="180">
        <v>15</v>
      </c>
      <c r="X16" s="193" t="s">
        <v>72</v>
      </c>
      <c r="Y16" s="38">
        <v>62.450999999999993</v>
      </c>
      <c r="Z16" s="38">
        <v>93.67649999999999</v>
      </c>
      <c r="AA16" s="36">
        <v>9</v>
      </c>
      <c r="AB16" s="36">
        <v>1207</v>
      </c>
      <c r="AC16" s="36">
        <v>348</v>
      </c>
      <c r="AD16" s="36">
        <v>621.78899999999999</v>
      </c>
      <c r="AE16" s="36">
        <v>1260</v>
      </c>
      <c r="AF16" s="185">
        <v>1.9411729702519664</v>
      </c>
      <c r="AG16" s="175">
        <v>15</v>
      </c>
      <c r="AH16" s="29">
        <f t="shared" si="0"/>
        <v>-8.3926803329788496E-2</v>
      </c>
      <c r="AI16" s="141">
        <f t="shared" si="0"/>
        <v>-8.3926803329788496E-2</v>
      </c>
      <c r="AJ16" s="30">
        <f t="shared" si="1"/>
        <v>-0.14285714285714285</v>
      </c>
      <c r="AK16" s="30">
        <f t="shared" si="2"/>
        <v>-4.372019077901431E-2</v>
      </c>
      <c r="AL16" s="30">
        <f t="shared" si="3"/>
        <v>0.31568998109640833</v>
      </c>
      <c r="AM16" s="30">
        <f t="shared" si="4"/>
        <v>-0.1912681953242821</v>
      </c>
      <c r="AN16" s="30">
        <f t="shared" si="5"/>
        <v>0.14879224727483659</v>
      </c>
      <c r="AO16" s="129">
        <f t="shared" si="6"/>
        <v>-0.21052631578947367</v>
      </c>
      <c r="AP16" s="29">
        <f t="shared" si="7"/>
        <v>-8.3926803329788496E-2</v>
      </c>
      <c r="AQ16" s="141">
        <f t="shared" si="7"/>
        <v>-8.3926803329788496E-2</v>
      </c>
      <c r="AR16" s="30">
        <f t="shared" si="8"/>
        <v>-0.14285714285714285</v>
      </c>
      <c r="AS16" s="30">
        <f t="shared" si="9"/>
        <v>-4.2063492063492067E-2</v>
      </c>
      <c r="AT16" s="30">
        <f t="shared" si="10"/>
        <v>0.31568998109640833</v>
      </c>
      <c r="AU16" s="30">
        <f t="shared" si="11"/>
        <v>-0.1912681953242821</v>
      </c>
      <c r="AV16" s="30">
        <f t="shared" si="12"/>
        <v>0.15041485214807374</v>
      </c>
      <c r="AW16" s="129">
        <f t="shared" si="13"/>
        <v>-0.21052631578947367</v>
      </c>
      <c r="AX16" s="29">
        <f t="shared" si="14"/>
        <v>0</v>
      </c>
      <c r="AY16" s="30">
        <f t="shared" si="14"/>
        <v>0</v>
      </c>
      <c r="AZ16" s="30">
        <f t="shared" si="15"/>
        <v>0</v>
      </c>
      <c r="BA16" s="30">
        <f t="shared" si="16"/>
        <v>1.6597510373443983E-3</v>
      </c>
      <c r="BB16" s="30">
        <f t="shared" si="17"/>
        <v>0</v>
      </c>
      <c r="BC16" s="30">
        <f t="shared" si="18"/>
        <v>0</v>
      </c>
      <c r="BD16" s="30">
        <f t="shared" si="19"/>
        <v>1.6597510373443723E-3</v>
      </c>
      <c r="BE16" s="129">
        <f t="shared" si="20"/>
        <v>0</v>
      </c>
    </row>
    <row r="17" spans="1:57" x14ac:dyDescent="0.25">
      <c r="A17" s="100">
        <v>3</v>
      </c>
      <c r="B17" s="101" t="s">
        <v>73</v>
      </c>
      <c r="C17" s="127" t="s">
        <v>73</v>
      </c>
      <c r="D17" s="109" t="s">
        <v>56</v>
      </c>
      <c r="E17" s="205">
        <v>26.157</v>
      </c>
      <c r="F17" s="206">
        <v>87.19</v>
      </c>
      <c r="G17" s="107">
        <v>12</v>
      </c>
      <c r="H17" s="106">
        <v>1822</v>
      </c>
      <c r="I17" s="107">
        <v>768</v>
      </c>
      <c r="J17" s="107">
        <v>313.88400000000001</v>
      </c>
      <c r="K17" s="107">
        <v>1680</v>
      </c>
      <c r="L17" s="108">
        <v>5.8046921792764206</v>
      </c>
      <c r="M17" s="123">
        <v>18</v>
      </c>
      <c r="N17" s="113" t="s">
        <v>56</v>
      </c>
      <c r="O17" s="205">
        <v>21.619999999999997</v>
      </c>
      <c r="P17" s="206">
        <v>72.066666666666663</v>
      </c>
      <c r="Q17" s="107">
        <v>15</v>
      </c>
      <c r="R17" s="106">
        <v>2228</v>
      </c>
      <c r="S17" s="107">
        <v>975</v>
      </c>
      <c r="T17" s="107">
        <v>324.29999999999995</v>
      </c>
      <c r="U17" s="107">
        <v>2100</v>
      </c>
      <c r="V17" s="108">
        <v>6.8701819303114409</v>
      </c>
      <c r="W17" s="180">
        <v>18</v>
      </c>
      <c r="X17" s="193" t="s">
        <v>56</v>
      </c>
      <c r="Y17" s="38">
        <v>21.619999999999997</v>
      </c>
      <c r="Z17" s="38">
        <v>72.066666666666663</v>
      </c>
      <c r="AA17" s="36">
        <v>15</v>
      </c>
      <c r="AB17" s="36">
        <v>2236</v>
      </c>
      <c r="AC17" s="36">
        <v>975</v>
      </c>
      <c r="AD17" s="36">
        <v>324.29999999999995</v>
      </c>
      <c r="AE17" s="36">
        <v>2100</v>
      </c>
      <c r="AF17" s="185">
        <v>6.8948504471168679</v>
      </c>
      <c r="AG17" s="175">
        <v>18</v>
      </c>
      <c r="AH17" s="29">
        <f t="shared" si="0"/>
        <v>-9.4962011009481595E-2</v>
      </c>
      <c r="AI17" s="141">
        <f t="shared" si="0"/>
        <v>-9.4962011009481567E-2</v>
      </c>
      <c r="AJ17" s="30">
        <f t="shared" si="1"/>
        <v>0.1111111111111111</v>
      </c>
      <c r="AK17" s="30">
        <f t="shared" si="2"/>
        <v>0.10024691358024691</v>
      </c>
      <c r="AL17" s="30">
        <f t="shared" si="3"/>
        <v>0.11876075731497418</v>
      </c>
      <c r="AM17" s="30">
        <f t="shared" si="4"/>
        <v>1.6321311722011112E-2</v>
      </c>
      <c r="AN17" s="30">
        <f t="shared" si="5"/>
        <v>8.4063142704434005E-2</v>
      </c>
      <c r="AO17" s="129">
        <f t="shared" si="6"/>
        <v>0</v>
      </c>
      <c r="AP17" s="29">
        <f t="shared" si="7"/>
        <v>-9.4962011009481595E-2</v>
      </c>
      <c r="AQ17" s="141">
        <f t="shared" si="7"/>
        <v>-9.4962011009481567E-2</v>
      </c>
      <c r="AR17" s="30">
        <f t="shared" si="8"/>
        <v>0.1111111111111111</v>
      </c>
      <c r="AS17" s="30">
        <f t="shared" si="9"/>
        <v>0.10202069985214392</v>
      </c>
      <c r="AT17" s="30">
        <f t="shared" si="10"/>
        <v>0.11876075731497418</v>
      </c>
      <c r="AU17" s="30">
        <f t="shared" si="11"/>
        <v>1.6321311722011112E-2</v>
      </c>
      <c r="AV17" s="30">
        <f t="shared" si="12"/>
        <v>8.5842325185379986E-2</v>
      </c>
      <c r="AW17" s="129">
        <f t="shared" si="13"/>
        <v>0</v>
      </c>
      <c r="AX17" s="29">
        <f t="shared" si="14"/>
        <v>0</v>
      </c>
      <c r="AY17" s="30">
        <f t="shared" si="14"/>
        <v>0</v>
      </c>
      <c r="AZ17" s="30">
        <f t="shared" si="15"/>
        <v>0</v>
      </c>
      <c r="BA17" s="30">
        <f t="shared" si="16"/>
        <v>1.7921146953405018E-3</v>
      </c>
      <c r="BB17" s="30">
        <f t="shared" si="17"/>
        <v>0</v>
      </c>
      <c r="BC17" s="30">
        <f t="shared" si="18"/>
        <v>0</v>
      </c>
      <c r="BD17" s="30">
        <f t="shared" si="19"/>
        <v>1.7921146953404985E-3</v>
      </c>
      <c r="BE17" s="129">
        <f t="shared" si="20"/>
        <v>0</v>
      </c>
    </row>
    <row r="18" spans="1:57" x14ac:dyDescent="0.25">
      <c r="A18" s="100">
        <v>3</v>
      </c>
      <c r="B18" s="101" t="s">
        <v>74</v>
      </c>
      <c r="C18" s="127" t="s">
        <v>74</v>
      </c>
      <c r="D18" s="109" t="s">
        <v>56</v>
      </c>
      <c r="E18" s="205">
        <v>27.917999999999999</v>
      </c>
      <c r="F18" s="206">
        <v>93.06</v>
      </c>
      <c r="G18" s="107">
        <v>12</v>
      </c>
      <c r="H18" s="106">
        <v>1303</v>
      </c>
      <c r="I18" s="107">
        <v>452</v>
      </c>
      <c r="J18" s="107">
        <v>335.01600000000002</v>
      </c>
      <c r="K18" s="107">
        <v>1680</v>
      </c>
      <c r="L18" s="108">
        <v>3.8893664780189598</v>
      </c>
      <c r="M18" s="123">
        <v>19</v>
      </c>
      <c r="N18" s="113" t="s">
        <v>56</v>
      </c>
      <c r="O18" s="205">
        <v>26.599</v>
      </c>
      <c r="P18" s="206">
        <v>88.663333333333327</v>
      </c>
      <c r="Q18" s="107">
        <v>2</v>
      </c>
      <c r="R18" s="106">
        <v>60</v>
      </c>
      <c r="S18" s="107">
        <v>27</v>
      </c>
      <c r="T18" s="107">
        <v>53.198</v>
      </c>
      <c r="U18" s="107">
        <v>280</v>
      </c>
      <c r="V18" s="108">
        <v>1.127861949697357</v>
      </c>
      <c r="W18" s="180">
        <v>4</v>
      </c>
      <c r="X18" s="193" t="s">
        <v>56</v>
      </c>
      <c r="Y18" s="38">
        <v>26.599</v>
      </c>
      <c r="Z18" s="38">
        <v>88.663333333333327</v>
      </c>
      <c r="AA18" s="36">
        <v>2</v>
      </c>
      <c r="AB18" s="36">
        <v>59</v>
      </c>
      <c r="AC18" s="36">
        <v>27</v>
      </c>
      <c r="AD18" s="36">
        <v>53.198</v>
      </c>
      <c r="AE18" s="36">
        <v>280</v>
      </c>
      <c r="AF18" s="185">
        <v>1.1090642505357344</v>
      </c>
      <c r="AG18" s="175">
        <v>4</v>
      </c>
      <c r="AH18" s="29">
        <f t="shared" si="0"/>
        <v>-2.4194288020250549E-2</v>
      </c>
      <c r="AI18" s="141">
        <f t="shared" si="0"/>
        <v>-2.4194288020250612E-2</v>
      </c>
      <c r="AJ18" s="30">
        <f t="shared" si="1"/>
        <v>-0.7142857142857143</v>
      </c>
      <c r="AK18" s="30">
        <f t="shared" si="2"/>
        <v>-0.91195891415994135</v>
      </c>
      <c r="AL18" s="30">
        <f t="shared" si="3"/>
        <v>-0.88726513569937371</v>
      </c>
      <c r="AM18" s="30">
        <f t="shared" si="4"/>
        <v>-0.72593466490131742</v>
      </c>
      <c r="AN18" s="30">
        <f t="shared" si="5"/>
        <v>-0.55040438523118074</v>
      </c>
      <c r="AO18" s="129">
        <f t="shared" si="6"/>
        <v>-0.65217391304347827</v>
      </c>
      <c r="AP18" s="29">
        <f t="shared" si="7"/>
        <v>-2.4194288020250549E-2</v>
      </c>
      <c r="AQ18" s="141">
        <f t="shared" si="7"/>
        <v>-2.4194288020250612E-2</v>
      </c>
      <c r="AR18" s="30">
        <f t="shared" si="8"/>
        <v>-0.7142857142857143</v>
      </c>
      <c r="AS18" s="30">
        <f t="shared" si="9"/>
        <v>-0.91336270190895741</v>
      </c>
      <c r="AT18" s="30">
        <f t="shared" si="10"/>
        <v>-0.88726513569937371</v>
      </c>
      <c r="AU18" s="30">
        <f t="shared" si="11"/>
        <v>-0.72593466490131742</v>
      </c>
      <c r="AV18" s="30">
        <f t="shared" si="12"/>
        <v>-0.55623502224410237</v>
      </c>
      <c r="AW18" s="129">
        <f t="shared" si="13"/>
        <v>-0.65217391304347827</v>
      </c>
      <c r="AX18" s="29">
        <f t="shared" si="14"/>
        <v>0</v>
      </c>
      <c r="AY18" s="30">
        <f t="shared" si="14"/>
        <v>0</v>
      </c>
      <c r="AZ18" s="30">
        <f t="shared" si="15"/>
        <v>0</v>
      </c>
      <c r="BA18" s="30">
        <f t="shared" si="16"/>
        <v>-8.4033613445378148E-3</v>
      </c>
      <c r="BB18" s="30">
        <f t="shared" si="17"/>
        <v>0</v>
      </c>
      <c r="BC18" s="30">
        <f t="shared" si="18"/>
        <v>0</v>
      </c>
      <c r="BD18" s="30">
        <f t="shared" si="19"/>
        <v>-8.4033613445377853E-3</v>
      </c>
      <c r="BE18" s="129">
        <f t="shared" si="20"/>
        <v>0</v>
      </c>
    </row>
    <row r="19" spans="1:57" x14ac:dyDescent="0.25">
      <c r="A19" s="100">
        <v>3</v>
      </c>
      <c r="B19" s="101" t="s">
        <v>75</v>
      </c>
      <c r="C19" s="127" t="s">
        <v>75</v>
      </c>
      <c r="D19" s="109" t="s">
        <v>56</v>
      </c>
      <c r="E19" s="205">
        <v>25.106000000000002</v>
      </c>
      <c r="F19" s="206">
        <v>83.686666666666667</v>
      </c>
      <c r="G19" s="107">
        <v>8</v>
      </c>
      <c r="H19" s="106">
        <v>621</v>
      </c>
      <c r="I19" s="107">
        <v>219</v>
      </c>
      <c r="J19" s="107">
        <v>200.84800000000001</v>
      </c>
      <c r="K19" s="107">
        <v>1120</v>
      </c>
      <c r="L19" s="108">
        <v>3.0918903847685808</v>
      </c>
      <c r="M19" s="123">
        <v>12</v>
      </c>
      <c r="N19" s="113" t="s">
        <v>56</v>
      </c>
      <c r="O19" s="205">
        <v>26.158000000000001</v>
      </c>
      <c r="P19" s="206">
        <v>87.193333333333328</v>
      </c>
      <c r="Q19" s="107">
        <v>2</v>
      </c>
      <c r="R19" s="106">
        <v>49</v>
      </c>
      <c r="S19" s="107">
        <v>18</v>
      </c>
      <c r="T19" s="107">
        <v>52.316000000000003</v>
      </c>
      <c r="U19" s="107">
        <v>280</v>
      </c>
      <c r="V19" s="108">
        <v>0.93661594923159264</v>
      </c>
      <c r="W19" s="180">
        <v>4</v>
      </c>
      <c r="X19" s="193" t="s">
        <v>56</v>
      </c>
      <c r="Y19" s="38">
        <v>26.158000000000001</v>
      </c>
      <c r="Z19" s="38">
        <v>87.193333333333328</v>
      </c>
      <c r="AA19" s="36">
        <v>1</v>
      </c>
      <c r="AB19" s="36">
        <v>12</v>
      </c>
      <c r="AC19" s="36">
        <v>5</v>
      </c>
      <c r="AD19" s="36">
        <v>26.158000000000001</v>
      </c>
      <c r="AE19" s="36">
        <v>140</v>
      </c>
      <c r="AF19" s="185">
        <v>0.45875066901139228</v>
      </c>
      <c r="AG19" s="175">
        <v>1</v>
      </c>
      <c r="AH19" s="29">
        <f t="shared" si="0"/>
        <v>2.0521223470661664E-2</v>
      </c>
      <c r="AI19" s="141">
        <f t="shared" si="0"/>
        <v>2.0521223470661636E-2</v>
      </c>
      <c r="AJ19" s="30">
        <f t="shared" si="1"/>
        <v>-0.6</v>
      </c>
      <c r="AK19" s="30">
        <f t="shared" si="2"/>
        <v>-0.85373134328358213</v>
      </c>
      <c r="AL19" s="30">
        <f t="shared" si="3"/>
        <v>-0.84810126582278478</v>
      </c>
      <c r="AM19" s="30">
        <f t="shared" si="4"/>
        <v>-0.58670269074591963</v>
      </c>
      <c r="AN19" s="30">
        <f t="shared" si="5"/>
        <v>-0.53500584505644111</v>
      </c>
      <c r="AO19" s="129">
        <f t="shared" si="6"/>
        <v>-0.5</v>
      </c>
      <c r="AP19" s="29">
        <f t="shared" si="7"/>
        <v>2.0521223470661664E-2</v>
      </c>
      <c r="AQ19" s="141">
        <f t="shared" si="7"/>
        <v>2.0521223470661636E-2</v>
      </c>
      <c r="AR19" s="30">
        <f t="shared" si="8"/>
        <v>-0.77777777777777779</v>
      </c>
      <c r="AS19" s="30">
        <f t="shared" si="9"/>
        <v>-0.96208530805687209</v>
      </c>
      <c r="AT19" s="30">
        <f t="shared" si="10"/>
        <v>-0.9553571428571429</v>
      </c>
      <c r="AU19" s="30">
        <f t="shared" si="11"/>
        <v>-0.7695391311242874</v>
      </c>
      <c r="AV19" s="30">
        <f t="shared" si="12"/>
        <v>-0.74159558115681035</v>
      </c>
      <c r="AW19" s="129">
        <f t="shared" si="13"/>
        <v>-0.84615384615384615</v>
      </c>
      <c r="AX19" s="29">
        <f t="shared" si="14"/>
        <v>0</v>
      </c>
      <c r="AY19" s="30">
        <f t="shared" si="14"/>
        <v>0</v>
      </c>
      <c r="AZ19" s="30">
        <f t="shared" si="15"/>
        <v>-0.33333333333333331</v>
      </c>
      <c r="BA19" s="30">
        <f t="shared" si="16"/>
        <v>-0.60655737704918034</v>
      </c>
      <c r="BB19" s="30">
        <f t="shared" si="17"/>
        <v>-0.56521739130434778</v>
      </c>
      <c r="BC19" s="30">
        <f t="shared" si="18"/>
        <v>-0.33333333333333331</v>
      </c>
      <c r="BD19" s="30">
        <f t="shared" si="19"/>
        <v>-0.34246575342465757</v>
      </c>
      <c r="BE19" s="129">
        <f t="shared" si="20"/>
        <v>-0.6</v>
      </c>
    </row>
    <row r="20" spans="1:57" x14ac:dyDescent="0.25">
      <c r="A20" s="100">
        <v>3</v>
      </c>
      <c r="B20" s="101" t="s">
        <v>76</v>
      </c>
      <c r="C20" s="127" t="s">
        <v>76</v>
      </c>
      <c r="D20" s="31"/>
      <c r="E20" s="201"/>
      <c r="F20" s="201"/>
      <c r="G20" s="35"/>
      <c r="H20" s="32"/>
      <c r="I20" s="35"/>
      <c r="J20" s="35"/>
      <c r="K20" s="35"/>
      <c r="L20" s="33"/>
      <c r="M20" s="124"/>
      <c r="N20" s="113" t="s">
        <v>56</v>
      </c>
      <c r="O20" s="205">
        <v>53.137</v>
      </c>
      <c r="P20" s="206">
        <v>177.12333333333333</v>
      </c>
      <c r="Q20" s="107">
        <v>2</v>
      </c>
      <c r="R20" s="106">
        <v>40</v>
      </c>
      <c r="S20" s="107">
        <v>14</v>
      </c>
      <c r="T20" s="107">
        <v>106.274</v>
      </c>
      <c r="U20" s="107">
        <v>280</v>
      </c>
      <c r="V20" s="108">
        <v>0.37638556937727008</v>
      </c>
      <c r="W20" s="180">
        <v>6</v>
      </c>
      <c r="X20" s="193" t="s">
        <v>56</v>
      </c>
      <c r="Y20" s="38">
        <v>53.137</v>
      </c>
      <c r="Z20" s="38">
        <v>177.12333333333333</v>
      </c>
      <c r="AA20" s="36">
        <v>2</v>
      </c>
      <c r="AB20" s="36">
        <v>40</v>
      </c>
      <c r="AC20" s="36">
        <v>14</v>
      </c>
      <c r="AD20" s="36">
        <v>106.274</v>
      </c>
      <c r="AE20" s="36">
        <v>280</v>
      </c>
      <c r="AF20" s="185">
        <v>0.37638556937727008</v>
      </c>
      <c r="AG20" s="175">
        <v>6</v>
      </c>
      <c r="AH20" s="29">
        <f t="shared" si="0"/>
        <v>1</v>
      </c>
      <c r="AI20" s="141">
        <f t="shared" si="0"/>
        <v>1</v>
      </c>
      <c r="AJ20" s="30">
        <f t="shared" si="1"/>
        <v>1</v>
      </c>
      <c r="AK20" s="30">
        <f t="shared" si="2"/>
        <v>1</v>
      </c>
      <c r="AL20" s="30">
        <f t="shared" si="3"/>
        <v>1</v>
      </c>
      <c r="AM20" s="30">
        <f t="shared" si="4"/>
        <v>1</v>
      </c>
      <c r="AN20" s="30">
        <f t="shared" si="5"/>
        <v>1</v>
      </c>
      <c r="AO20" s="129">
        <f t="shared" si="6"/>
        <v>1</v>
      </c>
      <c r="AP20" s="29">
        <f t="shared" si="7"/>
        <v>1</v>
      </c>
      <c r="AQ20" s="141">
        <f t="shared" si="7"/>
        <v>1</v>
      </c>
      <c r="AR20" s="30">
        <f t="shared" si="8"/>
        <v>1</v>
      </c>
      <c r="AS20" s="30">
        <f t="shared" si="9"/>
        <v>1</v>
      </c>
      <c r="AT20" s="30">
        <f t="shared" si="10"/>
        <v>1</v>
      </c>
      <c r="AU20" s="30">
        <f t="shared" si="11"/>
        <v>1</v>
      </c>
      <c r="AV20" s="30">
        <f t="shared" si="12"/>
        <v>1</v>
      </c>
      <c r="AW20" s="129">
        <f t="shared" si="13"/>
        <v>1</v>
      </c>
      <c r="AX20" s="29">
        <f t="shared" si="14"/>
        <v>0</v>
      </c>
      <c r="AY20" s="30">
        <f t="shared" si="14"/>
        <v>0</v>
      </c>
      <c r="AZ20" s="30">
        <f t="shared" si="15"/>
        <v>0</v>
      </c>
      <c r="BA20" s="30">
        <f t="shared" si="16"/>
        <v>0</v>
      </c>
      <c r="BB20" s="30">
        <f t="shared" si="17"/>
        <v>0</v>
      </c>
      <c r="BC20" s="30">
        <f t="shared" si="18"/>
        <v>0</v>
      </c>
      <c r="BD20" s="30">
        <f t="shared" si="19"/>
        <v>0</v>
      </c>
      <c r="BE20" s="129">
        <f t="shared" si="20"/>
        <v>0</v>
      </c>
    </row>
    <row r="21" spans="1:57" x14ac:dyDescent="0.25">
      <c r="A21" s="100">
        <v>3</v>
      </c>
      <c r="B21" s="101" t="s">
        <v>77</v>
      </c>
      <c r="C21" s="127" t="s">
        <v>77</v>
      </c>
      <c r="D21" s="109" t="s">
        <v>56</v>
      </c>
      <c r="E21" s="205">
        <v>15.492000000000001</v>
      </c>
      <c r="F21" s="206">
        <v>58.095000000000006</v>
      </c>
      <c r="G21" s="107">
        <v>1.6666666666666667</v>
      </c>
      <c r="H21" s="106">
        <v>19.333333333333332</v>
      </c>
      <c r="I21" s="107">
        <v>14</v>
      </c>
      <c r="J21" s="107">
        <v>20.656000000000002</v>
      </c>
      <c r="K21" s="107">
        <v>186.66666666666666</v>
      </c>
      <c r="L21" s="108">
        <v>0.93596695068422398</v>
      </c>
      <c r="M21" s="123">
        <v>2</v>
      </c>
      <c r="N21" s="114" t="s">
        <v>56</v>
      </c>
      <c r="O21" s="205">
        <v>15.492000000000001</v>
      </c>
      <c r="P21" s="206">
        <v>58.095000000000006</v>
      </c>
      <c r="Q21" s="107">
        <v>0.66666666666666663</v>
      </c>
      <c r="R21" s="106">
        <v>7.666666666666667</v>
      </c>
      <c r="S21" s="107">
        <v>15</v>
      </c>
      <c r="T21" s="107">
        <v>10.328000000000001</v>
      </c>
      <c r="U21" s="107">
        <v>93.333333333333329</v>
      </c>
      <c r="V21" s="108">
        <v>0.74231861605990179</v>
      </c>
      <c r="W21" s="180">
        <v>1</v>
      </c>
      <c r="X21" s="37" t="s">
        <v>56</v>
      </c>
      <c r="Y21" s="38">
        <v>15.492000000000001</v>
      </c>
      <c r="Z21" s="38">
        <v>58.095000000000006</v>
      </c>
      <c r="AA21" s="38">
        <v>0.33333333333333331</v>
      </c>
      <c r="AB21" s="36">
        <v>3</v>
      </c>
      <c r="AC21" s="38">
        <v>6</v>
      </c>
      <c r="AD21" s="38">
        <v>5.1640000000000006</v>
      </c>
      <c r="AE21" s="38">
        <v>46.666666666666664</v>
      </c>
      <c r="AF21" s="185">
        <v>0.58094500387296666</v>
      </c>
      <c r="AG21" s="175">
        <v>1</v>
      </c>
      <c r="AH21" s="29">
        <f t="shared" si="0"/>
        <v>0</v>
      </c>
      <c r="AI21" s="141">
        <f t="shared" si="0"/>
        <v>0</v>
      </c>
      <c r="AJ21" s="30">
        <f t="shared" si="1"/>
        <v>-0.42857142857142855</v>
      </c>
      <c r="AK21" s="30">
        <f t="shared" si="2"/>
        <v>-0.43209876543209869</v>
      </c>
      <c r="AL21" s="30">
        <f t="shared" si="3"/>
        <v>3.4482758620689655E-2</v>
      </c>
      <c r="AM21" s="30">
        <f t="shared" si="4"/>
        <v>-0.33333333333333337</v>
      </c>
      <c r="AN21" s="30">
        <f t="shared" si="5"/>
        <v>-0.11538461538461538</v>
      </c>
      <c r="AO21" s="129">
        <f t="shared" si="6"/>
        <v>-0.33333333333333331</v>
      </c>
      <c r="AP21" s="29">
        <f t="shared" si="7"/>
        <v>0</v>
      </c>
      <c r="AQ21" s="141">
        <f t="shared" si="7"/>
        <v>0</v>
      </c>
      <c r="AR21" s="30">
        <f t="shared" si="8"/>
        <v>-0.66666666666666674</v>
      </c>
      <c r="AS21" s="30">
        <f t="shared" si="9"/>
        <v>-0.73134328358208955</v>
      </c>
      <c r="AT21" s="30">
        <f t="shared" si="10"/>
        <v>-0.4</v>
      </c>
      <c r="AU21" s="30">
        <f t="shared" si="11"/>
        <v>-0.6</v>
      </c>
      <c r="AV21" s="30">
        <f t="shared" si="12"/>
        <v>-0.23404255319148934</v>
      </c>
      <c r="AW21" s="129">
        <f t="shared" si="13"/>
        <v>-0.33333333333333331</v>
      </c>
      <c r="AX21" s="29">
        <f t="shared" si="14"/>
        <v>0</v>
      </c>
      <c r="AY21" s="30">
        <f t="shared" si="14"/>
        <v>0</v>
      </c>
      <c r="AZ21" s="30">
        <f t="shared" si="15"/>
        <v>-0.33333333333333331</v>
      </c>
      <c r="BA21" s="30">
        <f t="shared" si="16"/>
        <v>-0.4375</v>
      </c>
      <c r="BB21" s="30">
        <f t="shared" si="17"/>
        <v>-0.42857142857142855</v>
      </c>
      <c r="BC21" s="30">
        <f t="shared" si="18"/>
        <v>-0.33333333333333337</v>
      </c>
      <c r="BD21" s="30">
        <f t="shared" si="19"/>
        <v>-0.12195121951219509</v>
      </c>
      <c r="BE21" s="129">
        <f t="shared" si="20"/>
        <v>0</v>
      </c>
    </row>
    <row r="22" spans="1:57" x14ac:dyDescent="0.25">
      <c r="A22" s="100">
        <v>4</v>
      </c>
      <c r="B22" s="101" t="s">
        <v>78</v>
      </c>
      <c r="C22" s="127" t="s">
        <v>79</v>
      </c>
      <c r="D22" s="109" t="s">
        <v>56</v>
      </c>
      <c r="E22" s="205">
        <v>21.923000000000002</v>
      </c>
      <c r="F22" s="206">
        <v>73.076666666666668</v>
      </c>
      <c r="G22" s="107">
        <v>8</v>
      </c>
      <c r="H22" s="106">
        <v>753</v>
      </c>
      <c r="I22" s="107">
        <v>496</v>
      </c>
      <c r="J22" s="107">
        <v>175.38400000000001</v>
      </c>
      <c r="K22" s="107">
        <v>1120</v>
      </c>
      <c r="L22" s="108">
        <v>4.2934361173197093</v>
      </c>
      <c r="M22" s="123">
        <v>10</v>
      </c>
      <c r="N22" s="110"/>
      <c r="O22" s="203"/>
      <c r="P22" s="201"/>
      <c r="Q22" s="112"/>
      <c r="R22" s="41"/>
      <c r="S22" s="112"/>
      <c r="T22" s="112"/>
      <c r="U22" s="112"/>
      <c r="V22" s="42"/>
      <c r="W22" s="179"/>
      <c r="X22" s="192" t="s">
        <v>56</v>
      </c>
      <c r="Y22" s="34">
        <v>0</v>
      </c>
      <c r="Z22" s="201"/>
      <c r="AA22" s="34">
        <v>0</v>
      </c>
      <c r="AB22" s="36">
        <v>0</v>
      </c>
      <c r="AC22" s="35">
        <v>0</v>
      </c>
      <c r="AD22" s="35">
        <v>0</v>
      </c>
      <c r="AE22" s="35">
        <v>0</v>
      </c>
      <c r="AF22" s="185">
        <v>0</v>
      </c>
      <c r="AG22" s="174">
        <v>0</v>
      </c>
      <c r="AH22" s="29">
        <f t="shared" si="0"/>
        <v>-1</v>
      </c>
      <c r="AI22" s="141">
        <f t="shared" si="0"/>
        <v>-1</v>
      </c>
      <c r="AJ22" s="30">
        <f t="shared" si="1"/>
        <v>-1</v>
      </c>
      <c r="AK22" s="30">
        <f t="shared" si="2"/>
        <v>-1</v>
      </c>
      <c r="AL22" s="30">
        <f t="shared" si="3"/>
        <v>-1</v>
      </c>
      <c r="AM22" s="30">
        <f t="shared" si="4"/>
        <v>-1</v>
      </c>
      <c r="AN22" s="30">
        <f t="shared" si="5"/>
        <v>-1</v>
      </c>
      <c r="AO22" s="129">
        <f t="shared" si="6"/>
        <v>-1</v>
      </c>
      <c r="AP22" s="29">
        <f t="shared" si="7"/>
        <v>-1</v>
      </c>
      <c r="AQ22" s="141">
        <f t="shared" si="7"/>
        <v>-1</v>
      </c>
      <c r="AR22" s="30">
        <f t="shared" si="8"/>
        <v>-1</v>
      </c>
      <c r="AS22" s="30">
        <f t="shared" si="9"/>
        <v>-1</v>
      </c>
      <c r="AT22" s="30">
        <f t="shared" si="10"/>
        <v>-1</v>
      </c>
      <c r="AU22" s="30">
        <f t="shared" si="11"/>
        <v>-1</v>
      </c>
      <c r="AV22" s="30">
        <f t="shared" si="12"/>
        <v>-1</v>
      </c>
      <c r="AW22" s="129">
        <f t="shared" si="13"/>
        <v>-1</v>
      </c>
      <c r="AX22" s="29">
        <f t="shared" si="14"/>
        <v>0</v>
      </c>
      <c r="AY22" s="30">
        <f t="shared" si="14"/>
        <v>0</v>
      </c>
      <c r="AZ22" s="30">
        <f t="shared" si="15"/>
        <v>0</v>
      </c>
      <c r="BA22" s="30">
        <f t="shared" si="16"/>
        <v>0</v>
      </c>
      <c r="BB22" s="30">
        <f t="shared" si="17"/>
        <v>0</v>
      </c>
      <c r="BC22" s="30">
        <f t="shared" si="18"/>
        <v>0</v>
      </c>
      <c r="BD22" s="30">
        <f t="shared" si="19"/>
        <v>0</v>
      </c>
      <c r="BE22" s="129">
        <f t="shared" si="20"/>
        <v>0</v>
      </c>
    </row>
    <row r="23" spans="1:57" x14ac:dyDescent="0.25">
      <c r="A23" s="100">
        <v>4</v>
      </c>
      <c r="B23" s="101" t="s">
        <v>78</v>
      </c>
      <c r="C23" s="127" t="s">
        <v>80</v>
      </c>
      <c r="D23" s="109" t="s">
        <v>56</v>
      </c>
      <c r="E23" s="205">
        <v>20.963000000000001</v>
      </c>
      <c r="F23" s="206">
        <v>69.876666666666679</v>
      </c>
      <c r="G23" s="107">
        <v>8</v>
      </c>
      <c r="H23" s="106">
        <v>884</v>
      </c>
      <c r="I23" s="107">
        <v>617</v>
      </c>
      <c r="J23" s="107">
        <v>167.70400000000001</v>
      </c>
      <c r="K23" s="107">
        <v>1120</v>
      </c>
      <c r="L23" s="108">
        <v>5.2711921003673137</v>
      </c>
      <c r="M23" s="123">
        <v>10</v>
      </c>
      <c r="N23" s="113" t="s">
        <v>56</v>
      </c>
      <c r="O23" s="205">
        <v>21.206</v>
      </c>
      <c r="P23" s="206">
        <v>70.686666666666667</v>
      </c>
      <c r="Q23" s="107">
        <v>12</v>
      </c>
      <c r="R23" s="106">
        <v>1200</v>
      </c>
      <c r="S23" s="107">
        <v>824</v>
      </c>
      <c r="T23" s="107">
        <v>254.47200000000001</v>
      </c>
      <c r="U23" s="107">
        <v>1680</v>
      </c>
      <c r="V23" s="108">
        <v>4.7156465151372249</v>
      </c>
      <c r="W23" s="180">
        <v>15</v>
      </c>
      <c r="X23" s="193" t="s">
        <v>56</v>
      </c>
      <c r="Y23" s="38">
        <v>21.206</v>
      </c>
      <c r="Z23" s="38">
        <v>70.686666666666667</v>
      </c>
      <c r="AA23" s="36">
        <v>12</v>
      </c>
      <c r="AB23" s="36">
        <v>1204</v>
      </c>
      <c r="AC23" s="36">
        <v>823</v>
      </c>
      <c r="AD23" s="36">
        <v>254.47200000000001</v>
      </c>
      <c r="AE23" s="36">
        <v>1680</v>
      </c>
      <c r="AF23" s="185">
        <v>4.7313653368543491</v>
      </c>
      <c r="AG23" s="175">
        <v>15</v>
      </c>
      <c r="AH23" s="29">
        <f t="shared" si="0"/>
        <v>5.7625269747918744E-3</v>
      </c>
      <c r="AI23" s="141">
        <f t="shared" si="0"/>
        <v>5.7625269747918241E-3</v>
      </c>
      <c r="AJ23" s="30">
        <f t="shared" si="1"/>
        <v>0.2</v>
      </c>
      <c r="AK23" s="30">
        <f t="shared" si="2"/>
        <v>0.15163147792706333</v>
      </c>
      <c r="AL23" s="30">
        <f t="shared" si="3"/>
        <v>0.14365024288688411</v>
      </c>
      <c r="AM23" s="30">
        <f t="shared" si="4"/>
        <v>0.20552565754566815</v>
      </c>
      <c r="AN23" s="30">
        <f t="shared" si="5"/>
        <v>-5.5627772373091702E-2</v>
      </c>
      <c r="AO23" s="129">
        <f t="shared" si="6"/>
        <v>0.2</v>
      </c>
      <c r="AP23" s="29">
        <f t="shared" si="7"/>
        <v>5.7625269747918744E-3</v>
      </c>
      <c r="AQ23" s="141">
        <f t="shared" si="7"/>
        <v>5.7625269747918241E-3</v>
      </c>
      <c r="AR23" s="30">
        <f t="shared" si="8"/>
        <v>0.2</v>
      </c>
      <c r="AS23" s="30">
        <f t="shared" si="9"/>
        <v>0.1532567049808429</v>
      </c>
      <c r="AT23" s="30">
        <f t="shared" si="10"/>
        <v>0.14305555555555555</v>
      </c>
      <c r="AU23" s="30">
        <f t="shared" si="11"/>
        <v>0.20552565754566815</v>
      </c>
      <c r="AV23" s="30">
        <f t="shared" si="12"/>
        <v>-5.3968874150540073E-2</v>
      </c>
      <c r="AW23" s="129">
        <f t="shared" si="13"/>
        <v>0.2</v>
      </c>
      <c r="AX23" s="29">
        <f t="shared" si="14"/>
        <v>0</v>
      </c>
      <c r="AY23" s="30">
        <f t="shared" si="14"/>
        <v>0</v>
      </c>
      <c r="AZ23" s="30">
        <f t="shared" si="15"/>
        <v>0</v>
      </c>
      <c r="BA23" s="30">
        <f t="shared" si="16"/>
        <v>1.6638935108153079E-3</v>
      </c>
      <c r="BB23" s="30">
        <f t="shared" si="17"/>
        <v>-6.0716454159077113E-4</v>
      </c>
      <c r="BC23" s="30">
        <f t="shared" si="18"/>
        <v>0</v>
      </c>
      <c r="BD23" s="30">
        <f t="shared" si="19"/>
        <v>1.6638935108153248E-3</v>
      </c>
      <c r="BE23" s="129">
        <f t="shared" si="20"/>
        <v>0</v>
      </c>
    </row>
    <row r="24" spans="1:57" x14ac:dyDescent="0.25">
      <c r="A24" s="100">
        <v>4</v>
      </c>
      <c r="B24" s="101" t="s">
        <v>81</v>
      </c>
      <c r="C24" s="127" t="s">
        <v>81</v>
      </c>
      <c r="D24" s="109" t="s">
        <v>56</v>
      </c>
      <c r="E24" s="205">
        <v>36.570999999999998</v>
      </c>
      <c r="F24" s="206">
        <v>121.90333333333334</v>
      </c>
      <c r="G24" s="107">
        <v>1</v>
      </c>
      <c r="H24" s="106">
        <v>52</v>
      </c>
      <c r="I24" s="107">
        <v>31</v>
      </c>
      <c r="J24" s="107">
        <v>36.570999999999998</v>
      </c>
      <c r="K24" s="107">
        <v>140</v>
      </c>
      <c r="L24" s="108">
        <v>1.4218916627929234</v>
      </c>
      <c r="M24" s="123">
        <v>1</v>
      </c>
      <c r="N24" s="113" t="s">
        <v>56</v>
      </c>
      <c r="O24" s="205">
        <v>36.570999999999998</v>
      </c>
      <c r="P24" s="206">
        <v>121.90333333333334</v>
      </c>
      <c r="Q24" s="107">
        <v>1</v>
      </c>
      <c r="R24" s="106">
        <v>31</v>
      </c>
      <c r="S24" s="107">
        <v>19</v>
      </c>
      <c r="T24" s="107">
        <v>36.570999999999998</v>
      </c>
      <c r="U24" s="107">
        <v>140</v>
      </c>
      <c r="V24" s="108">
        <v>0.84766618358808898</v>
      </c>
      <c r="W24" s="180">
        <v>1</v>
      </c>
      <c r="X24" s="193" t="s">
        <v>56</v>
      </c>
      <c r="Y24" s="38">
        <v>36.570999999999998</v>
      </c>
      <c r="Z24" s="38">
        <v>121.90333333333334</v>
      </c>
      <c r="AA24" s="36">
        <v>1</v>
      </c>
      <c r="AB24" s="36">
        <v>30</v>
      </c>
      <c r="AC24" s="36">
        <v>18</v>
      </c>
      <c r="AD24" s="36">
        <v>36.570999999999998</v>
      </c>
      <c r="AE24" s="36">
        <v>140</v>
      </c>
      <c r="AF24" s="185">
        <v>0.82032211314976355</v>
      </c>
      <c r="AG24" s="175">
        <v>1</v>
      </c>
      <c r="AH24" s="29">
        <f t="shared" si="0"/>
        <v>0</v>
      </c>
      <c r="AI24" s="141">
        <f t="shared" si="0"/>
        <v>0</v>
      </c>
      <c r="AJ24" s="30">
        <f t="shared" si="1"/>
        <v>0</v>
      </c>
      <c r="AK24" s="30">
        <f t="shared" si="2"/>
        <v>-0.25301204819277107</v>
      </c>
      <c r="AL24" s="30">
        <f t="shared" si="3"/>
        <v>-0.24</v>
      </c>
      <c r="AM24" s="30">
        <f t="shared" si="4"/>
        <v>0</v>
      </c>
      <c r="AN24" s="30">
        <f t="shared" si="5"/>
        <v>-0.25301204819277112</v>
      </c>
      <c r="AO24" s="129">
        <f t="shared" si="6"/>
        <v>0</v>
      </c>
      <c r="AP24" s="29">
        <f t="shared" si="7"/>
        <v>0</v>
      </c>
      <c r="AQ24" s="141">
        <f t="shared" si="7"/>
        <v>0</v>
      </c>
      <c r="AR24" s="30">
        <f t="shared" si="8"/>
        <v>0</v>
      </c>
      <c r="AS24" s="30">
        <f t="shared" si="9"/>
        <v>-0.26829268292682928</v>
      </c>
      <c r="AT24" s="30">
        <f t="shared" si="10"/>
        <v>-0.26530612244897961</v>
      </c>
      <c r="AU24" s="30">
        <f t="shared" si="11"/>
        <v>0</v>
      </c>
      <c r="AV24" s="30">
        <f t="shared" si="12"/>
        <v>-0.26829268292682923</v>
      </c>
      <c r="AW24" s="129">
        <f t="shared" si="13"/>
        <v>0</v>
      </c>
      <c r="AX24" s="29">
        <f t="shared" si="14"/>
        <v>0</v>
      </c>
      <c r="AY24" s="30">
        <f t="shared" si="14"/>
        <v>0</v>
      </c>
      <c r="AZ24" s="30">
        <f t="shared" si="15"/>
        <v>0</v>
      </c>
      <c r="BA24" s="30">
        <f t="shared" si="16"/>
        <v>-1.6393442622950821E-2</v>
      </c>
      <c r="BB24" s="30">
        <f t="shared" si="17"/>
        <v>-2.7027027027027029E-2</v>
      </c>
      <c r="BC24" s="30">
        <f t="shared" si="18"/>
        <v>0</v>
      </c>
      <c r="BD24" s="30">
        <f t="shared" si="19"/>
        <v>-1.6393442622950807E-2</v>
      </c>
      <c r="BE24" s="129">
        <f t="shared" si="20"/>
        <v>0</v>
      </c>
    </row>
    <row r="25" spans="1:57" x14ac:dyDescent="0.25">
      <c r="A25" s="100">
        <v>4</v>
      </c>
      <c r="B25" s="101" t="s">
        <v>82</v>
      </c>
      <c r="C25" s="127" t="s">
        <v>82</v>
      </c>
      <c r="D25" s="109" t="s">
        <v>56</v>
      </c>
      <c r="E25" s="205">
        <v>18.071999999999999</v>
      </c>
      <c r="F25" s="206">
        <v>60.24</v>
      </c>
      <c r="G25" s="107">
        <v>6</v>
      </c>
      <c r="H25" s="106">
        <v>337</v>
      </c>
      <c r="I25" s="107">
        <v>172</v>
      </c>
      <c r="J25" s="107">
        <v>108.43199999999999</v>
      </c>
      <c r="K25" s="107">
        <v>840</v>
      </c>
      <c r="L25" s="108">
        <v>3.1079386159067437</v>
      </c>
      <c r="M25" s="123">
        <v>7</v>
      </c>
      <c r="N25" s="113" t="s">
        <v>56</v>
      </c>
      <c r="O25" s="205">
        <v>16.084</v>
      </c>
      <c r="P25" s="206">
        <v>53.61333333333333</v>
      </c>
      <c r="Q25" s="107">
        <v>6</v>
      </c>
      <c r="R25" s="106">
        <v>427</v>
      </c>
      <c r="S25" s="107">
        <v>288</v>
      </c>
      <c r="T25" s="107">
        <v>96.503999999999991</v>
      </c>
      <c r="U25" s="107">
        <v>840</v>
      </c>
      <c r="V25" s="108">
        <v>4.4246870596037473</v>
      </c>
      <c r="W25" s="180">
        <v>6</v>
      </c>
      <c r="X25" s="193" t="s">
        <v>56</v>
      </c>
      <c r="Y25" s="38">
        <v>16.084</v>
      </c>
      <c r="Z25" s="38">
        <v>53.61333333333333</v>
      </c>
      <c r="AA25" s="36">
        <v>6</v>
      </c>
      <c r="AB25" s="36">
        <v>429</v>
      </c>
      <c r="AC25" s="36">
        <v>288</v>
      </c>
      <c r="AD25" s="36">
        <v>96.503999999999991</v>
      </c>
      <c r="AE25" s="36">
        <v>840</v>
      </c>
      <c r="AF25" s="185">
        <v>4.4454115891569268</v>
      </c>
      <c r="AG25" s="175">
        <v>6</v>
      </c>
      <c r="AH25" s="29">
        <f t="shared" si="0"/>
        <v>-5.8203536713900911E-2</v>
      </c>
      <c r="AI25" s="141">
        <f t="shared" si="0"/>
        <v>-5.820353671390098E-2</v>
      </c>
      <c r="AJ25" s="30">
        <f t="shared" si="1"/>
        <v>0</v>
      </c>
      <c r="AK25" s="30">
        <f t="shared" si="2"/>
        <v>0.11780104712041885</v>
      </c>
      <c r="AL25" s="30">
        <f t="shared" si="3"/>
        <v>0.25217391304347825</v>
      </c>
      <c r="AM25" s="30">
        <f t="shared" si="4"/>
        <v>-5.8203536713900918E-2</v>
      </c>
      <c r="AN25" s="30">
        <f t="shared" si="5"/>
        <v>0.17480603715354098</v>
      </c>
      <c r="AO25" s="129">
        <f t="shared" si="6"/>
        <v>-7.6923076923076927E-2</v>
      </c>
      <c r="AP25" s="29">
        <f t="shared" si="7"/>
        <v>-5.8203536713900911E-2</v>
      </c>
      <c r="AQ25" s="141">
        <f t="shared" si="7"/>
        <v>-5.820353671390098E-2</v>
      </c>
      <c r="AR25" s="30">
        <f t="shared" si="8"/>
        <v>0</v>
      </c>
      <c r="AS25" s="30">
        <f t="shared" si="9"/>
        <v>0.12010443864229765</v>
      </c>
      <c r="AT25" s="30">
        <f t="shared" si="10"/>
        <v>0.25217391304347825</v>
      </c>
      <c r="AU25" s="30">
        <f t="shared" si="11"/>
        <v>-5.8203536713900918E-2</v>
      </c>
      <c r="AV25" s="30">
        <f t="shared" si="12"/>
        <v>0.17707016581245738</v>
      </c>
      <c r="AW25" s="129">
        <f t="shared" si="13"/>
        <v>-7.6923076923076927E-2</v>
      </c>
      <c r="AX25" s="29">
        <f t="shared" si="14"/>
        <v>0</v>
      </c>
      <c r="AY25" s="30">
        <f t="shared" si="14"/>
        <v>0</v>
      </c>
      <c r="AZ25" s="30">
        <f t="shared" si="15"/>
        <v>0</v>
      </c>
      <c r="BA25" s="30">
        <f t="shared" si="16"/>
        <v>2.3364485981308409E-3</v>
      </c>
      <c r="BB25" s="30">
        <f t="shared" si="17"/>
        <v>0</v>
      </c>
      <c r="BC25" s="30">
        <f t="shared" si="18"/>
        <v>0</v>
      </c>
      <c r="BD25" s="30">
        <f t="shared" si="19"/>
        <v>2.3364485981308804E-3</v>
      </c>
      <c r="BE25" s="129">
        <f t="shared" si="20"/>
        <v>0</v>
      </c>
    </row>
    <row r="26" spans="1:57" x14ac:dyDescent="0.25">
      <c r="A26" s="100">
        <v>4</v>
      </c>
      <c r="B26" s="101" t="s">
        <v>83</v>
      </c>
      <c r="C26" s="127" t="s">
        <v>83</v>
      </c>
      <c r="D26" s="109" t="s">
        <v>56</v>
      </c>
      <c r="E26" s="205">
        <v>17.457000000000001</v>
      </c>
      <c r="F26" s="206">
        <v>58.19</v>
      </c>
      <c r="G26" s="107">
        <v>21</v>
      </c>
      <c r="H26" s="106">
        <v>692</v>
      </c>
      <c r="I26" s="107">
        <v>303</v>
      </c>
      <c r="J26" s="107">
        <v>241.52800000000002</v>
      </c>
      <c r="K26" s="107">
        <v>1960</v>
      </c>
      <c r="L26" s="108">
        <v>2.8650922460335861</v>
      </c>
      <c r="M26" s="123">
        <v>21</v>
      </c>
      <c r="N26" s="113" t="s">
        <v>56</v>
      </c>
      <c r="O26" s="205">
        <v>17.795999999999999</v>
      </c>
      <c r="P26" s="206">
        <v>59.319999999999993</v>
      </c>
      <c r="Q26" s="107">
        <v>1</v>
      </c>
      <c r="R26" s="106">
        <v>17</v>
      </c>
      <c r="S26" s="107">
        <v>6</v>
      </c>
      <c r="T26" s="107">
        <v>17.795999999999999</v>
      </c>
      <c r="U26" s="107">
        <v>140</v>
      </c>
      <c r="V26" s="108">
        <v>0.95527084738143409</v>
      </c>
      <c r="W26" s="180">
        <v>1</v>
      </c>
      <c r="X26" s="193" t="s">
        <v>56</v>
      </c>
      <c r="Y26" s="38">
        <v>17.795999999999999</v>
      </c>
      <c r="Z26" s="38">
        <v>59.319999999999993</v>
      </c>
      <c r="AA26" s="36">
        <v>1</v>
      </c>
      <c r="AB26" s="36">
        <v>17</v>
      </c>
      <c r="AC26" s="36">
        <v>6</v>
      </c>
      <c r="AD26" s="36">
        <v>17.795999999999999</v>
      </c>
      <c r="AE26" s="36">
        <v>140</v>
      </c>
      <c r="AF26" s="185">
        <v>0.95527084738143409</v>
      </c>
      <c r="AG26" s="175">
        <v>1</v>
      </c>
      <c r="AH26" s="29">
        <f t="shared" si="0"/>
        <v>9.6162028763509093E-3</v>
      </c>
      <c r="AI26" s="141">
        <f t="shared" si="0"/>
        <v>9.616202876350911E-3</v>
      </c>
      <c r="AJ26" s="30">
        <f t="shared" si="1"/>
        <v>-0.90909090909090906</v>
      </c>
      <c r="AK26" s="30">
        <f t="shared" si="2"/>
        <v>-0.95204513399153734</v>
      </c>
      <c r="AL26" s="30">
        <f t="shared" si="3"/>
        <v>-0.96116504854368934</v>
      </c>
      <c r="AM26" s="30">
        <f t="shared" si="4"/>
        <v>-0.86275084450340123</v>
      </c>
      <c r="AN26" s="30">
        <f t="shared" si="5"/>
        <v>-0.49990572936484007</v>
      </c>
      <c r="AO26" s="129">
        <f t="shared" si="6"/>
        <v>-0.90909090909090906</v>
      </c>
      <c r="AP26" s="29">
        <f t="shared" si="7"/>
        <v>9.6162028763509093E-3</v>
      </c>
      <c r="AQ26" s="141">
        <f t="shared" si="7"/>
        <v>9.616202876350911E-3</v>
      </c>
      <c r="AR26" s="30">
        <f t="shared" si="8"/>
        <v>-0.90909090909090906</v>
      </c>
      <c r="AS26" s="30">
        <f t="shared" si="9"/>
        <v>-0.95204513399153734</v>
      </c>
      <c r="AT26" s="30">
        <f t="shared" si="10"/>
        <v>-0.96116504854368934</v>
      </c>
      <c r="AU26" s="30">
        <f t="shared" si="11"/>
        <v>-0.86275084450340123</v>
      </c>
      <c r="AV26" s="30">
        <f t="shared" si="12"/>
        <v>-0.49990572936484007</v>
      </c>
      <c r="AW26" s="129">
        <f t="shared" si="13"/>
        <v>-0.90909090909090906</v>
      </c>
      <c r="AX26" s="29">
        <f t="shared" si="14"/>
        <v>0</v>
      </c>
      <c r="AY26" s="30">
        <f t="shared" si="14"/>
        <v>0</v>
      </c>
      <c r="AZ26" s="30">
        <f t="shared" si="15"/>
        <v>0</v>
      </c>
      <c r="BA26" s="30">
        <f t="shared" si="16"/>
        <v>0</v>
      </c>
      <c r="BB26" s="30">
        <f t="shared" si="17"/>
        <v>0</v>
      </c>
      <c r="BC26" s="30">
        <f t="shared" si="18"/>
        <v>0</v>
      </c>
      <c r="BD26" s="30">
        <f t="shared" si="19"/>
        <v>0</v>
      </c>
      <c r="BE26" s="129">
        <f t="shared" si="20"/>
        <v>0</v>
      </c>
    </row>
    <row r="27" spans="1:57" x14ac:dyDescent="0.25">
      <c r="A27" s="100">
        <v>4</v>
      </c>
      <c r="B27" s="101" t="s">
        <v>84</v>
      </c>
      <c r="C27" s="127" t="s">
        <v>84</v>
      </c>
      <c r="D27" s="109" t="s">
        <v>56</v>
      </c>
      <c r="E27" s="205">
        <v>19.241</v>
      </c>
      <c r="F27" s="206">
        <v>64.13666666666667</v>
      </c>
      <c r="G27" s="107">
        <v>3</v>
      </c>
      <c r="H27" s="106">
        <v>202</v>
      </c>
      <c r="I27" s="107">
        <v>188</v>
      </c>
      <c r="J27" s="107">
        <v>57.722999999999999</v>
      </c>
      <c r="K27" s="107">
        <v>420</v>
      </c>
      <c r="L27" s="108">
        <v>3.4994716144344542</v>
      </c>
      <c r="M27" s="123">
        <v>2</v>
      </c>
      <c r="N27" s="113" t="s">
        <v>56</v>
      </c>
      <c r="O27" s="205">
        <v>19.241</v>
      </c>
      <c r="P27" s="206">
        <v>64.13666666666667</v>
      </c>
      <c r="Q27" s="107">
        <v>1</v>
      </c>
      <c r="R27" s="106">
        <v>8</v>
      </c>
      <c r="S27" s="107">
        <v>6</v>
      </c>
      <c r="T27" s="107">
        <v>19.241</v>
      </c>
      <c r="U27" s="107">
        <v>140</v>
      </c>
      <c r="V27" s="108">
        <v>0.41577880567538072</v>
      </c>
      <c r="W27" s="180">
        <v>1</v>
      </c>
      <c r="X27" s="192"/>
      <c r="Y27" s="34"/>
      <c r="Z27" s="201"/>
      <c r="AA27" s="34"/>
      <c r="AB27" s="186"/>
      <c r="AC27" s="35"/>
      <c r="AD27" s="35"/>
      <c r="AE27" s="35"/>
      <c r="AF27" s="187"/>
      <c r="AG27" s="174"/>
      <c r="AH27" s="29">
        <f t="shared" si="0"/>
        <v>0</v>
      </c>
      <c r="AI27" s="141">
        <f t="shared" si="0"/>
        <v>0</v>
      </c>
      <c r="AJ27" s="30">
        <f t="shared" si="1"/>
        <v>-0.5</v>
      </c>
      <c r="AK27" s="30">
        <f t="shared" si="2"/>
        <v>-0.92380952380952386</v>
      </c>
      <c r="AL27" s="30">
        <f t="shared" si="3"/>
        <v>-0.93814432989690721</v>
      </c>
      <c r="AM27" s="30">
        <f t="shared" si="4"/>
        <v>-0.5</v>
      </c>
      <c r="AN27" s="30">
        <f t="shared" si="5"/>
        <v>-0.78761061946902655</v>
      </c>
      <c r="AO27" s="129">
        <f t="shared" si="6"/>
        <v>-0.33333333333333331</v>
      </c>
      <c r="AP27" s="29">
        <f t="shared" si="7"/>
        <v>-1</v>
      </c>
      <c r="AQ27" s="141">
        <f t="shared" si="7"/>
        <v>-1</v>
      </c>
      <c r="AR27" s="30">
        <f t="shared" si="8"/>
        <v>-1</v>
      </c>
      <c r="AS27" s="30">
        <f t="shared" si="9"/>
        <v>-1</v>
      </c>
      <c r="AT27" s="30">
        <f t="shared" si="10"/>
        <v>-1</v>
      </c>
      <c r="AU27" s="30">
        <f t="shared" si="11"/>
        <v>-1</v>
      </c>
      <c r="AV27" s="30">
        <f t="shared" si="12"/>
        <v>-1</v>
      </c>
      <c r="AW27" s="129">
        <f t="shared" si="13"/>
        <v>-1</v>
      </c>
      <c r="AX27" s="29">
        <f t="shared" si="14"/>
        <v>-1</v>
      </c>
      <c r="AY27" s="30">
        <f t="shared" si="14"/>
        <v>-1</v>
      </c>
      <c r="AZ27" s="30">
        <f t="shared" si="15"/>
        <v>-1</v>
      </c>
      <c r="BA27" s="30">
        <f t="shared" si="16"/>
        <v>-1</v>
      </c>
      <c r="BB27" s="30">
        <f t="shared" si="17"/>
        <v>-1</v>
      </c>
      <c r="BC27" s="30">
        <f t="shared" si="18"/>
        <v>-1</v>
      </c>
      <c r="BD27" s="30">
        <f t="shared" si="19"/>
        <v>-1</v>
      </c>
      <c r="BE27" s="129">
        <f t="shared" si="20"/>
        <v>-1</v>
      </c>
    </row>
    <row r="28" spans="1:57" x14ac:dyDescent="0.25">
      <c r="A28" s="100">
        <v>4</v>
      </c>
      <c r="B28" s="101" t="s">
        <v>85</v>
      </c>
      <c r="C28" s="127" t="s">
        <v>85</v>
      </c>
      <c r="D28" s="109" t="s">
        <v>56</v>
      </c>
      <c r="E28" s="205">
        <v>20.628</v>
      </c>
      <c r="F28" s="206">
        <v>68.759999999999991</v>
      </c>
      <c r="G28" s="107">
        <v>12</v>
      </c>
      <c r="H28" s="106">
        <v>1371</v>
      </c>
      <c r="I28" s="107">
        <v>805</v>
      </c>
      <c r="J28" s="107">
        <v>178.03999999999996</v>
      </c>
      <c r="K28" s="107">
        <v>1190</v>
      </c>
      <c r="L28" s="108">
        <v>7.7005167378117294</v>
      </c>
      <c r="M28" s="123">
        <v>14</v>
      </c>
      <c r="N28" s="113" t="s">
        <v>56</v>
      </c>
      <c r="O28" s="205">
        <v>20.959</v>
      </c>
      <c r="P28" s="206">
        <v>69.86333333333333</v>
      </c>
      <c r="Q28" s="107">
        <v>16</v>
      </c>
      <c r="R28" s="106">
        <v>1874</v>
      </c>
      <c r="S28" s="107">
        <v>1111</v>
      </c>
      <c r="T28" s="107">
        <v>335.34399999999999</v>
      </c>
      <c r="U28" s="107">
        <v>2240</v>
      </c>
      <c r="V28" s="108">
        <v>5.5882914261176584</v>
      </c>
      <c r="W28" s="180">
        <v>19</v>
      </c>
      <c r="X28" s="193" t="s">
        <v>56</v>
      </c>
      <c r="Y28" s="38">
        <v>20.959</v>
      </c>
      <c r="Z28" s="38">
        <v>69.86333333333333</v>
      </c>
      <c r="AA28" s="36">
        <v>16</v>
      </c>
      <c r="AB28" s="36">
        <v>1862</v>
      </c>
      <c r="AC28" s="36">
        <v>1112</v>
      </c>
      <c r="AD28" s="36">
        <v>335.34399999999999</v>
      </c>
      <c r="AE28" s="36">
        <v>2240</v>
      </c>
      <c r="AF28" s="185">
        <v>5.5525072761105019</v>
      </c>
      <c r="AG28" s="175">
        <v>19</v>
      </c>
      <c r="AH28" s="29">
        <f t="shared" si="0"/>
        <v>7.9592180248635267E-3</v>
      </c>
      <c r="AI28" s="141">
        <f t="shared" si="0"/>
        <v>7.9592180248635788E-3</v>
      </c>
      <c r="AJ28" s="30">
        <f t="shared" si="1"/>
        <v>0.14285714285714285</v>
      </c>
      <c r="AK28" s="30">
        <f t="shared" si="2"/>
        <v>0.15500770416024653</v>
      </c>
      <c r="AL28" s="30">
        <f t="shared" si="3"/>
        <v>0.15970772442588727</v>
      </c>
      <c r="AM28" s="30">
        <f t="shared" si="4"/>
        <v>0.30640612095429548</v>
      </c>
      <c r="AN28" s="30">
        <f t="shared" si="5"/>
        <v>-0.15894768632655945</v>
      </c>
      <c r="AO28" s="129">
        <f t="shared" si="6"/>
        <v>0.15151515151515152</v>
      </c>
      <c r="AP28" s="29">
        <f t="shared" si="7"/>
        <v>7.9592180248635267E-3</v>
      </c>
      <c r="AQ28" s="141">
        <f t="shared" si="7"/>
        <v>7.9592180248635788E-3</v>
      </c>
      <c r="AR28" s="30">
        <f t="shared" si="8"/>
        <v>0.14285714285714285</v>
      </c>
      <c r="AS28" s="30">
        <f t="shared" si="9"/>
        <v>0.15187132694092176</v>
      </c>
      <c r="AT28" s="30">
        <f t="shared" si="10"/>
        <v>0.16014606155451225</v>
      </c>
      <c r="AU28" s="30">
        <f t="shared" si="11"/>
        <v>0.30640612095429548</v>
      </c>
      <c r="AV28" s="30">
        <f t="shared" si="12"/>
        <v>-0.16207693123054442</v>
      </c>
      <c r="AW28" s="129">
        <f t="shared" si="13"/>
        <v>0.15151515151515152</v>
      </c>
      <c r="AX28" s="29">
        <f t="shared" si="14"/>
        <v>0</v>
      </c>
      <c r="AY28" s="30">
        <f t="shared" si="14"/>
        <v>0</v>
      </c>
      <c r="AZ28" s="30">
        <f t="shared" si="15"/>
        <v>0</v>
      </c>
      <c r="BA28" s="30">
        <f t="shared" si="16"/>
        <v>-3.2119914346895075E-3</v>
      </c>
      <c r="BB28" s="30">
        <f t="shared" si="17"/>
        <v>4.4984255510571302E-4</v>
      </c>
      <c r="BC28" s="30">
        <f t="shared" si="18"/>
        <v>0</v>
      </c>
      <c r="BD28" s="30">
        <f t="shared" si="19"/>
        <v>-3.2119914346894788E-3</v>
      </c>
      <c r="BE28" s="129">
        <f t="shared" si="20"/>
        <v>0</v>
      </c>
    </row>
    <row r="29" spans="1:57" x14ac:dyDescent="0.25">
      <c r="A29" s="100">
        <v>4</v>
      </c>
      <c r="B29" s="101" t="s">
        <v>86</v>
      </c>
      <c r="C29" s="127" t="s">
        <v>86</v>
      </c>
      <c r="D29" s="31"/>
      <c r="E29" s="201"/>
      <c r="F29" s="201"/>
      <c r="G29" s="35"/>
      <c r="H29" s="32"/>
      <c r="I29" s="35"/>
      <c r="J29" s="35"/>
      <c r="K29" s="35"/>
      <c r="L29" s="33"/>
      <c r="M29" s="124"/>
      <c r="N29" s="113" t="s">
        <v>56</v>
      </c>
      <c r="O29" s="205">
        <v>27.806999999999999</v>
      </c>
      <c r="P29" s="206">
        <v>92.69</v>
      </c>
      <c r="Q29" s="107">
        <v>3</v>
      </c>
      <c r="R29" s="106">
        <v>220</v>
      </c>
      <c r="S29" s="107">
        <v>155</v>
      </c>
      <c r="T29" s="107">
        <v>83.420999999999992</v>
      </c>
      <c r="U29" s="107">
        <v>210</v>
      </c>
      <c r="V29" s="108">
        <v>2.6372256386281636</v>
      </c>
      <c r="W29" s="180">
        <v>5</v>
      </c>
      <c r="X29" s="193" t="s">
        <v>56</v>
      </c>
      <c r="Y29" s="38">
        <v>27.806999999999999</v>
      </c>
      <c r="Z29" s="38">
        <v>92.69</v>
      </c>
      <c r="AA29" s="36">
        <v>3</v>
      </c>
      <c r="AB29" s="36">
        <v>231</v>
      </c>
      <c r="AC29" s="36">
        <v>166</v>
      </c>
      <c r="AD29" s="36">
        <v>83.420999999999992</v>
      </c>
      <c r="AE29" s="36">
        <v>210</v>
      </c>
      <c r="AF29" s="185">
        <v>2.7690869205595714</v>
      </c>
      <c r="AG29" s="175">
        <v>5</v>
      </c>
      <c r="AH29" s="29">
        <f t="shared" si="0"/>
        <v>1</v>
      </c>
      <c r="AI29" s="141">
        <f t="shared" si="0"/>
        <v>1</v>
      </c>
      <c r="AJ29" s="30">
        <f t="shared" si="1"/>
        <v>1</v>
      </c>
      <c r="AK29" s="30">
        <f t="shared" si="2"/>
        <v>1</v>
      </c>
      <c r="AL29" s="30">
        <f t="shared" si="3"/>
        <v>1</v>
      </c>
      <c r="AM29" s="30">
        <f t="shared" si="4"/>
        <v>1</v>
      </c>
      <c r="AN29" s="30">
        <f t="shared" si="5"/>
        <v>1</v>
      </c>
      <c r="AO29" s="129">
        <f t="shared" si="6"/>
        <v>1</v>
      </c>
      <c r="AP29" s="29">
        <f t="shared" si="7"/>
        <v>1</v>
      </c>
      <c r="AQ29" s="141">
        <f t="shared" si="7"/>
        <v>1</v>
      </c>
      <c r="AR29" s="30">
        <f t="shared" si="8"/>
        <v>1</v>
      </c>
      <c r="AS29" s="30">
        <f t="shared" si="9"/>
        <v>1</v>
      </c>
      <c r="AT29" s="30">
        <f t="shared" si="10"/>
        <v>1</v>
      </c>
      <c r="AU29" s="30">
        <f t="shared" si="11"/>
        <v>1</v>
      </c>
      <c r="AV29" s="30">
        <f t="shared" si="12"/>
        <v>1</v>
      </c>
      <c r="AW29" s="129">
        <f t="shared" si="13"/>
        <v>1</v>
      </c>
      <c r="AX29" s="29">
        <f t="shared" si="14"/>
        <v>0</v>
      </c>
      <c r="AY29" s="30">
        <f t="shared" si="14"/>
        <v>0</v>
      </c>
      <c r="AZ29" s="30">
        <f t="shared" si="15"/>
        <v>0</v>
      </c>
      <c r="BA29" s="30">
        <f t="shared" si="16"/>
        <v>2.4390243902439025E-2</v>
      </c>
      <c r="BB29" s="30">
        <f t="shared" si="17"/>
        <v>3.4267912772585667E-2</v>
      </c>
      <c r="BC29" s="30">
        <f t="shared" si="18"/>
        <v>0</v>
      </c>
      <c r="BD29" s="30">
        <f t="shared" si="19"/>
        <v>2.4390243902438952E-2</v>
      </c>
      <c r="BE29" s="129">
        <f t="shared" si="20"/>
        <v>0</v>
      </c>
    </row>
    <row r="30" spans="1:57" x14ac:dyDescent="0.25">
      <c r="A30" s="100">
        <v>5</v>
      </c>
      <c r="B30" s="101" t="s">
        <v>87</v>
      </c>
      <c r="C30" s="127" t="s">
        <v>87</v>
      </c>
      <c r="D30" s="109" t="s">
        <v>56</v>
      </c>
      <c r="E30" s="205">
        <v>32.334000000000003</v>
      </c>
      <c r="F30" s="206">
        <v>107.78000000000002</v>
      </c>
      <c r="G30" s="107">
        <v>12</v>
      </c>
      <c r="H30" s="106">
        <v>1756</v>
      </c>
      <c r="I30" s="107">
        <v>333</v>
      </c>
      <c r="J30" s="107">
        <v>399.48400000000004</v>
      </c>
      <c r="K30" s="107">
        <v>1680</v>
      </c>
      <c r="L30" s="108">
        <v>4.3956704148351369</v>
      </c>
      <c r="M30" s="123">
        <v>22</v>
      </c>
      <c r="N30" s="113" t="s">
        <v>56</v>
      </c>
      <c r="O30" s="205">
        <v>26.99</v>
      </c>
      <c r="P30" s="206">
        <v>90</v>
      </c>
      <c r="Q30" s="107">
        <v>7</v>
      </c>
      <c r="R30" s="106">
        <v>1071</v>
      </c>
      <c r="S30" s="107">
        <v>400</v>
      </c>
      <c r="T30" s="107">
        <v>188.92999999999998</v>
      </c>
      <c r="U30" s="107">
        <v>1260</v>
      </c>
      <c r="V30" s="108">
        <v>4.3827880424774417</v>
      </c>
      <c r="W30" s="180">
        <v>11</v>
      </c>
      <c r="X30" s="193" t="s">
        <v>56</v>
      </c>
      <c r="Y30" s="38">
        <v>26.99</v>
      </c>
      <c r="Z30" s="38">
        <v>90</v>
      </c>
      <c r="AA30" s="36">
        <v>7</v>
      </c>
      <c r="AB30" s="36">
        <v>1073</v>
      </c>
      <c r="AC30" s="36">
        <v>401</v>
      </c>
      <c r="AD30" s="39">
        <v>188.92999999999998</v>
      </c>
      <c r="AE30" s="36">
        <v>1260</v>
      </c>
      <c r="AF30" s="185">
        <v>4.3909725206146542</v>
      </c>
      <c r="AG30" s="175">
        <v>11</v>
      </c>
      <c r="AH30" s="29">
        <f t="shared" si="0"/>
        <v>-9.0081585867439903E-2</v>
      </c>
      <c r="AI30" s="141">
        <f t="shared" si="0"/>
        <v>-8.9897866316108868E-2</v>
      </c>
      <c r="AJ30" s="30">
        <f t="shared" si="1"/>
        <v>-0.26315789473684209</v>
      </c>
      <c r="AK30" s="30">
        <f t="shared" si="2"/>
        <v>-0.24230633180049521</v>
      </c>
      <c r="AL30" s="30">
        <f t="shared" si="3"/>
        <v>9.1405184174624829E-2</v>
      </c>
      <c r="AM30" s="30">
        <f t="shared" si="4"/>
        <v>-0.35783309030716481</v>
      </c>
      <c r="AN30" s="30">
        <f t="shared" si="5"/>
        <v>-1.4674982424692101E-3</v>
      </c>
      <c r="AO30" s="129">
        <f t="shared" si="6"/>
        <v>-0.33333333333333331</v>
      </c>
      <c r="AP30" s="29">
        <f t="shared" si="7"/>
        <v>-9.0081585867439903E-2</v>
      </c>
      <c r="AQ30" s="141">
        <f t="shared" si="7"/>
        <v>-8.9897866316108868E-2</v>
      </c>
      <c r="AR30" s="30">
        <f t="shared" si="8"/>
        <v>-0.26315789473684209</v>
      </c>
      <c r="AS30" s="30">
        <f t="shared" si="9"/>
        <v>-0.24142806645457759</v>
      </c>
      <c r="AT30" s="30">
        <f t="shared" si="10"/>
        <v>9.264305177111716E-2</v>
      </c>
      <c r="AU30" s="30">
        <f t="shared" si="11"/>
        <v>-0.35783309030716481</v>
      </c>
      <c r="AV30" s="30">
        <f t="shared" si="12"/>
        <v>-5.3466315349278923E-4</v>
      </c>
      <c r="AW30" s="129">
        <f t="shared" si="13"/>
        <v>-0.33333333333333331</v>
      </c>
      <c r="AX30" s="29">
        <f t="shared" si="14"/>
        <v>0</v>
      </c>
      <c r="AY30" s="30">
        <f t="shared" si="14"/>
        <v>0</v>
      </c>
      <c r="AZ30" s="30">
        <f t="shared" si="15"/>
        <v>0</v>
      </c>
      <c r="BA30" s="30">
        <f t="shared" si="16"/>
        <v>9.3283582089552237E-4</v>
      </c>
      <c r="BB30" s="30">
        <f t="shared" si="17"/>
        <v>1.2484394506866417E-3</v>
      </c>
      <c r="BC30" s="30">
        <f t="shared" si="18"/>
        <v>0</v>
      </c>
      <c r="BD30" s="30">
        <f t="shared" si="19"/>
        <v>9.3283582089548616E-4</v>
      </c>
      <c r="BE30" s="129">
        <f t="shared" si="20"/>
        <v>0</v>
      </c>
    </row>
    <row r="31" spans="1:57" x14ac:dyDescent="0.25">
      <c r="A31" s="100">
        <v>5</v>
      </c>
      <c r="B31" s="101" t="s">
        <v>88</v>
      </c>
      <c r="C31" s="127" t="s">
        <v>88</v>
      </c>
      <c r="D31" s="109" t="s">
        <v>56</v>
      </c>
      <c r="E31" s="205">
        <v>43.965999999999994</v>
      </c>
      <c r="F31" s="206">
        <v>146.55333333333331</v>
      </c>
      <c r="G31" s="107">
        <v>10</v>
      </c>
      <c r="H31" s="106">
        <v>1775</v>
      </c>
      <c r="I31" s="107">
        <v>752</v>
      </c>
      <c r="J31" s="107">
        <v>439.65999999999997</v>
      </c>
      <c r="K31" s="107">
        <v>1400</v>
      </c>
      <c r="L31" s="108">
        <v>4.0372105718054865</v>
      </c>
      <c r="M31" s="123">
        <v>25</v>
      </c>
      <c r="N31" s="110"/>
      <c r="O31" s="203"/>
      <c r="P31" s="201"/>
      <c r="Q31" s="112"/>
      <c r="R31" s="41"/>
      <c r="S31" s="112"/>
      <c r="T31" s="112"/>
      <c r="U31" s="112"/>
      <c r="V31" s="42"/>
      <c r="W31" s="179"/>
      <c r="X31" s="192"/>
      <c r="Y31" s="34"/>
      <c r="Z31" s="201"/>
      <c r="AA31" s="34"/>
      <c r="AB31" s="186"/>
      <c r="AC31" s="35"/>
      <c r="AD31" s="35"/>
      <c r="AE31" s="35"/>
      <c r="AF31" s="187"/>
      <c r="AG31" s="174"/>
      <c r="AH31" s="29">
        <f t="shared" si="0"/>
        <v>-1</v>
      </c>
      <c r="AI31" s="141">
        <f t="shared" si="0"/>
        <v>-1</v>
      </c>
      <c r="AJ31" s="30">
        <f t="shared" si="1"/>
        <v>-1</v>
      </c>
      <c r="AK31" s="30">
        <f t="shared" si="2"/>
        <v>-1</v>
      </c>
      <c r="AL31" s="30">
        <f t="shared" si="3"/>
        <v>-1</v>
      </c>
      <c r="AM31" s="30">
        <f t="shared" si="4"/>
        <v>-1</v>
      </c>
      <c r="AN31" s="30">
        <f t="shared" si="5"/>
        <v>-1</v>
      </c>
      <c r="AO31" s="129">
        <f t="shared" si="6"/>
        <v>-1</v>
      </c>
      <c r="AP31" s="29">
        <f t="shared" si="7"/>
        <v>-1</v>
      </c>
      <c r="AQ31" s="141">
        <f t="shared" si="7"/>
        <v>-1</v>
      </c>
      <c r="AR31" s="30">
        <f t="shared" si="8"/>
        <v>-1</v>
      </c>
      <c r="AS31" s="30">
        <f t="shared" si="9"/>
        <v>-1</v>
      </c>
      <c r="AT31" s="30">
        <f t="shared" si="10"/>
        <v>-1</v>
      </c>
      <c r="AU31" s="30">
        <f t="shared" si="11"/>
        <v>-1</v>
      </c>
      <c r="AV31" s="30">
        <f t="shared" si="12"/>
        <v>-1</v>
      </c>
      <c r="AW31" s="129">
        <f t="shared" si="13"/>
        <v>-1</v>
      </c>
      <c r="AX31" s="29">
        <f t="shared" si="14"/>
        <v>0</v>
      </c>
      <c r="AY31" s="30">
        <f t="shared" si="14"/>
        <v>0</v>
      </c>
      <c r="AZ31" s="30">
        <f t="shared" si="15"/>
        <v>0</v>
      </c>
      <c r="BA31" s="30">
        <f t="shared" si="16"/>
        <v>0</v>
      </c>
      <c r="BB31" s="30">
        <f t="shared" si="17"/>
        <v>0</v>
      </c>
      <c r="BC31" s="30">
        <f t="shared" si="18"/>
        <v>0</v>
      </c>
      <c r="BD31" s="30">
        <f t="shared" si="19"/>
        <v>0</v>
      </c>
      <c r="BE31" s="129">
        <f t="shared" si="20"/>
        <v>0</v>
      </c>
    </row>
    <row r="32" spans="1:57" x14ac:dyDescent="0.25">
      <c r="A32" s="100">
        <v>5</v>
      </c>
      <c r="B32" s="101" t="s">
        <v>88</v>
      </c>
      <c r="C32" s="127" t="s">
        <v>89</v>
      </c>
      <c r="D32" s="31"/>
      <c r="E32" s="201"/>
      <c r="F32" s="201"/>
      <c r="G32" s="35"/>
      <c r="H32" s="32"/>
      <c r="I32" s="35"/>
      <c r="J32" s="35"/>
      <c r="K32" s="35"/>
      <c r="L32" s="33"/>
      <c r="M32" s="124"/>
      <c r="N32" s="113" t="s">
        <v>56</v>
      </c>
      <c r="O32" s="205">
        <v>29.136000000000003</v>
      </c>
      <c r="P32" s="206">
        <v>97.120000000000019</v>
      </c>
      <c r="Q32" s="107">
        <v>14</v>
      </c>
      <c r="R32" s="106">
        <v>1913</v>
      </c>
      <c r="S32" s="107">
        <v>928</v>
      </c>
      <c r="T32" s="107">
        <v>407.904</v>
      </c>
      <c r="U32" s="107">
        <v>1960</v>
      </c>
      <c r="V32" s="108">
        <v>4.6898289793676948</v>
      </c>
      <c r="W32" s="180">
        <v>22</v>
      </c>
      <c r="X32" s="193" t="s">
        <v>56</v>
      </c>
      <c r="Y32" s="38">
        <v>29.136000000000003</v>
      </c>
      <c r="Z32" s="38">
        <v>97.120000000000019</v>
      </c>
      <c r="AA32" s="36">
        <v>14</v>
      </c>
      <c r="AB32" s="36">
        <v>1918</v>
      </c>
      <c r="AC32" s="36">
        <v>926</v>
      </c>
      <c r="AD32" s="36">
        <v>407.904</v>
      </c>
      <c r="AE32" s="36">
        <v>1960</v>
      </c>
      <c r="AF32" s="185">
        <v>4.7020867655134539</v>
      </c>
      <c r="AG32" s="175">
        <v>22</v>
      </c>
      <c r="AH32" s="29">
        <f t="shared" si="0"/>
        <v>1</v>
      </c>
      <c r="AI32" s="141">
        <f t="shared" si="0"/>
        <v>1</v>
      </c>
      <c r="AJ32" s="30">
        <f t="shared" si="1"/>
        <v>1</v>
      </c>
      <c r="AK32" s="30">
        <f t="shared" si="2"/>
        <v>1</v>
      </c>
      <c r="AL32" s="30">
        <f t="shared" si="3"/>
        <v>1</v>
      </c>
      <c r="AM32" s="30">
        <f t="shared" si="4"/>
        <v>1</v>
      </c>
      <c r="AN32" s="30">
        <f t="shared" si="5"/>
        <v>1</v>
      </c>
      <c r="AO32" s="129">
        <f t="shared" si="6"/>
        <v>1</v>
      </c>
      <c r="AP32" s="29">
        <f t="shared" si="7"/>
        <v>1</v>
      </c>
      <c r="AQ32" s="141">
        <f t="shared" si="7"/>
        <v>1</v>
      </c>
      <c r="AR32" s="30">
        <f t="shared" si="8"/>
        <v>1</v>
      </c>
      <c r="AS32" s="30">
        <f t="shared" si="9"/>
        <v>1</v>
      </c>
      <c r="AT32" s="30">
        <f t="shared" si="10"/>
        <v>1</v>
      </c>
      <c r="AU32" s="30">
        <f t="shared" si="11"/>
        <v>1</v>
      </c>
      <c r="AV32" s="30">
        <f t="shared" si="12"/>
        <v>1</v>
      </c>
      <c r="AW32" s="129">
        <f t="shared" si="13"/>
        <v>1</v>
      </c>
      <c r="AX32" s="29">
        <f t="shared" si="14"/>
        <v>0</v>
      </c>
      <c r="AY32" s="30">
        <f t="shared" si="14"/>
        <v>0</v>
      </c>
      <c r="AZ32" s="30">
        <f t="shared" si="15"/>
        <v>0</v>
      </c>
      <c r="BA32" s="30">
        <f t="shared" si="16"/>
        <v>1.3051422605063951E-3</v>
      </c>
      <c r="BB32" s="30">
        <f t="shared" si="17"/>
        <v>-1.0787486515641855E-3</v>
      </c>
      <c r="BC32" s="30">
        <f t="shared" si="18"/>
        <v>0</v>
      </c>
      <c r="BD32" s="30">
        <f t="shared" si="19"/>
        <v>1.305142260506324E-3</v>
      </c>
      <c r="BE32" s="129">
        <f t="shared" si="20"/>
        <v>0</v>
      </c>
    </row>
    <row r="33" spans="1:57" x14ac:dyDescent="0.25">
      <c r="A33" s="100">
        <v>5</v>
      </c>
      <c r="B33" s="101" t="s">
        <v>88</v>
      </c>
      <c r="C33" s="127" t="s">
        <v>90</v>
      </c>
      <c r="D33" s="31"/>
      <c r="E33" s="201"/>
      <c r="F33" s="201"/>
      <c r="G33" s="35"/>
      <c r="H33" s="32"/>
      <c r="I33" s="35"/>
      <c r="J33" s="35"/>
      <c r="K33" s="35"/>
      <c r="L33" s="33"/>
      <c r="M33" s="124"/>
      <c r="N33" s="113" t="s">
        <v>56</v>
      </c>
      <c r="O33" s="205">
        <v>15.537000000000001</v>
      </c>
      <c r="P33" s="206">
        <v>51.790000000000006</v>
      </c>
      <c r="Q33" s="107">
        <v>1</v>
      </c>
      <c r="R33" s="106">
        <v>2</v>
      </c>
      <c r="S33" s="107">
        <v>1</v>
      </c>
      <c r="T33" s="107">
        <v>15.537000000000001</v>
      </c>
      <c r="U33" s="107">
        <v>140</v>
      </c>
      <c r="V33" s="108">
        <v>0.12872497908219088</v>
      </c>
      <c r="W33" s="180">
        <v>1</v>
      </c>
      <c r="X33" s="193" t="s">
        <v>56</v>
      </c>
      <c r="Y33" s="38">
        <v>15.537000000000001</v>
      </c>
      <c r="Z33" s="38">
        <v>51.790000000000006</v>
      </c>
      <c r="AA33" s="36">
        <v>1</v>
      </c>
      <c r="AB33" s="36">
        <v>2</v>
      </c>
      <c r="AC33" s="36">
        <v>1</v>
      </c>
      <c r="AD33" s="36">
        <v>15.537000000000001</v>
      </c>
      <c r="AE33" s="36">
        <v>140</v>
      </c>
      <c r="AF33" s="185">
        <v>0.12872497908219088</v>
      </c>
      <c r="AG33" s="175">
        <v>1</v>
      </c>
      <c r="AH33" s="29">
        <f t="shared" si="0"/>
        <v>1</v>
      </c>
      <c r="AI33" s="141">
        <f t="shared" si="0"/>
        <v>1</v>
      </c>
      <c r="AJ33" s="30">
        <f t="shared" si="1"/>
        <v>1</v>
      </c>
      <c r="AK33" s="30">
        <f t="shared" si="2"/>
        <v>1</v>
      </c>
      <c r="AL33" s="30">
        <f t="shared" si="3"/>
        <v>1</v>
      </c>
      <c r="AM33" s="30">
        <f t="shared" si="4"/>
        <v>1</v>
      </c>
      <c r="AN33" s="30">
        <f t="shared" si="5"/>
        <v>1</v>
      </c>
      <c r="AO33" s="129">
        <f t="shared" si="6"/>
        <v>1</v>
      </c>
      <c r="AP33" s="29">
        <f t="shared" si="7"/>
        <v>1</v>
      </c>
      <c r="AQ33" s="141">
        <f t="shared" si="7"/>
        <v>1</v>
      </c>
      <c r="AR33" s="30">
        <f t="shared" si="8"/>
        <v>1</v>
      </c>
      <c r="AS33" s="30">
        <f t="shared" si="9"/>
        <v>1</v>
      </c>
      <c r="AT33" s="30">
        <f t="shared" si="10"/>
        <v>1</v>
      </c>
      <c r="AU33" s="30">
        <f t="shared" si="11"/>
        <v>1</v>
      </c>
      <c r="AV33" s="30">
        <f t="shared" si="12"/>
        <v>1</v>
      </c>
      <c r="AW33" s="129">
        <f t="shared" si="13"/>
        <v>1</v>
      </c>
      <c r="AX33" s="29">
        <f t="shared" si="14"/>
        <v>0</v>
      </c>
      <c r="AY33" s="30">
        <f t="shared" si="14"/>
        <v>0</v>
      </c>
      <c r="AZ33" s="30">
        <f t="shared" si="15"/>
        <v>0</v>
      </c>
      <c r="BA33" s="30">
        <f t="shared" si="16"/>
        <v>0</v>
      </c>
      <c r="BB33" s="30">
        <f t="shared" si="17"/>
        <v>0</v>
      </c>
      <c r="BC33" s="30">
        <f t="shared" si="18"/>
        <v>0</v>
      </c>
      <c r="BD33" s="30">
        <f t="shared" si="19"/>
        <v>0</v>
      </c>
      <c r="BE33" s="129">
        <f t="shared" si="20"/>
        <v>0</v>
      </c>
    </row>
    <row r="34" spans="1:57" x14ac:dyDescent="0.25">
      <c r="A34" s="100">
        <v>5</v>
      </c>
      <c r="B34" s="101" t="s">
        <v>91</v>
      </c>
      <c r="C34" s="127" t="s">
        <v>91</v>
      </c>
      <c r="D34" s="109" t="s">
        <v>56</v>
      </c>
      <c r="E34" s="205">
        <v>14.16</v>
      </c>
      <c r="F34" s="206">
        <v>47.199999999999996</v>
      </c>
      <c r="G34" s="107">
        <v>8</v>
      </c>
      <c r="H34" s="106">
        <v>705</v>
      </c>
      <c r="I34" s="107">
        <v>488</v>
      </c>
      <c r="J34" s="107">
        <v>113.28</v>
      </c>
      <c r="K34" s="107">
        <v>1120</v>
      </c>
      <c r="L34" s="108">
        <v>6.2235169491525424</v>
      </c>
      <c r="M34" s="123">
        <v>7</v>
      </c>
      <c r="N34" s="113" t="s">
        <v>56</v>
      </c>
      <c r="O34" s="205">
        <v>14.16</v>
      </c>
      <c r="P34" s="206">
        <v>47.199999999999996</v>
      </c>
      <c r="Q34" s="107">
        <v>5</v>
      </c>
      <c r="R34" s="106">
        <v>253</v>
      </c>
      <c r="S34" s="107">
        <v>163</v>
      </c>
      <c r="T34" s="107">
        <v>70.800000000000011</v>
      </c>
      <c r="U34" s="107">
        <v>700</v>
      </c>
      <c r="V34" s="108">
        <v>3.573446327683615</v>
      </c>
      <c r="W34" s="180">
        <v>5</v>
      </c>
      <c r="X34" s="193" t="s">
        <v>56</v>
      </c>
      <c r="Y34" s="38">
        <v>14.16</v>
      </c>
      <c r="Z34" s="38">
        <v>47.199999999999996</v>
      </c>
      <c r="AA34" s="36">
        <v>5</v>
      </c>
      <c r="AB34" s="36">
        <v>254</v>
      </c>
      <c r="AC34" s="36">
        <v>163</v>
      </c>
      <c r="AD34" s="36">
        <v>70.800000000000011</v>
      </c>
      <c r="AE34" s="36">
        <v>700</v>
      </c>
      <c r="AF34" s="185">
        <v>3.587570621468926</v>
      </c>
      <c r="AG34" s="175">
        <v>5</v>
      </c>
      <c r="AH34" s="29">
        <f t="shared" si="0"/>
        <v>0</v>
      </c>
      <c r="AI34" s="141">
        <f t="shared" si="0"/>
        <v>0</v>
      </c>
      <c r="AJ34" s="30">
        <f t="shared" si="1"/>
        <v>-0.23076923076923078</v>
      </c>
      <c r="AK34" s="30">
        <f t="shared" si="2"/>
        <v>-0.47181628392484343</v>
      </c>
      <c r="AL34" s="30">
        <f t="shared" si="3"/>
        <v>-0.49923195084485406</v>
      </c>
      <c r="AM34" s="30">
        <f t="shared" si="4"/>
        <v>-0.2307692307692307</v>
      </c>
      <c r="AN34" s="30">
        <f t="shared" si="5"/>
        <v>-0.27049918904307091</v>
      </c>
      <c r="AO34" s="129">
        <f t="shared" si="6"/>
        <v>-0.16666666666666666</v>
      </c>
      <c r="AP34" s="29">
        <f t="shared" si="7"/>
        <v>0</v>
      </c>
      <c r="AQ34" s="141">
        <f t="shared" si="7"/>
        <v>0</v>
      </c>
      <c r="AR34" s="30">
        <f t="shared" si="8"/>
        <v>-0.23076923076923078</v>
      </c>
      <c r="AS34" s="30">
        <f t="shared" si="9"/>
        <v>-0.47028154327424398</v>
      </c>
      <c r="AT34" s="30">
        <f t="shared" si="10"/>
        <v>-0.49923195084485406</v>
      </c>
      <c r="AU34" s="30">
        <f t="shared" si="11"/>
        <v>-0.2307692307692307</v>
      </c>
      <c r="AV34" s="30">
        <f t="shared" si="12"/>
        <v>-0.26867014576210191</v>
      </c>
      <c r="AW34" s="129">
        <f t="shared" si="13"/>
        <v>-0.16666666666666666</v>
      </c>
      <c r="AX34" s="29">
        <f t="shared" si="14"/>
        <v>0</v>
      </c>
      <c r="AY34" s="30">
        <f t="shared" si="14"/>
        <v>0</v>
      </c>
      <c r="AZ34" s="30">
        <f t="shared" si="15"/>
        <v>0</v>
      </c>
      <c r="BA34" s="30">
        <f t="shared" si="16"/>
        <v>1.9723865877712033E-3</v>
      </c>
      <c r="BB34" s="30">
        <f t="shared" si="17"/>
        <v>0</v>
      </c>
      <c r="BC34" s="30">
        <f t="shared" si="18"/>
        <v>0</v>
      </c>
      <c r="BD34" s="30">
        <f t="shared" si="19"/>
        <v>1.9723865877712397E-3</v>
      </c>
      <c r="BE34" s="129">
        <f t="shared" si="20"/>
        <v>0</v>
      </c>
    </row>
    <row r="35" spans="1:57" x14ac:dyDescent="0.25">
      <c r="A35" s="100">
        <v>5</v>
      </c>
      <c r="B35" s="101" t="s">
        <v>92</v>
      </c>
      <c r="C35" s="127" t="s">
        <v>92</v>
      </c>
      <c r="D35" s="109" t="s">
        <v>72</v>
      </c>
      <c r="E35" s="205">
        <v>40.003</v>
      </c>
      <c r="F35" s="206">
        <v>60.0045</v>
      </c>
      <c r="G35" s="107">
        <v>9</v>
      </c>
      <c r="H35" s="106">
        <v>913</v>
      </c>
      <c r="I35" s="107">
        <v>170</v>
      </c>
      <c r="J35" s="107">
        <v>343.589</v>
      </c>
      <c r="K35" s="107">
        <v>1190</v>
      </c>
      <c r="L35" s="108">
        <v>2.6572445567232945</v>
      </c>
      <c r="M35" s="123">
        <v>10</v>
      </c>
      <c r="N35" s="113" t="s">
        <v>72</v>
      </c>
      <c r="O35" s="205">
        <v>28.971</v>
      </c>
      <c r="P35" s="206">
        <v>43.456499999999998</v>
      </c>
      <c r="Q35" s="107">
        <v>3</v>
      </c>
      <c r="R35" s="106">
        <v>317</v>
      </c>
      <c r="S35" s="107">
        <v>180</v>
      </c>
      <c r="T35" s="107">
        <v>86.912999999999997</v>
      </c>
      <c r="U35" s="107">
        <v>420</v>
      </c>
      <c r="V35" s="108">
        <v>3.6473254864059461</v>
      </c>
      <c r="W35" s="180">
        <v>3</v>
      </c>
      <c r="X35" s="193" t="s">
        <v>72</v>
      </c>
      <c r="Y35" s="38">
        <v>28.971</v>
      </c>
      <c r="Z35" s="38">
        <v>43.456499999999998</v>
      </c>
      <c r="AA35" s="36">
        <v>3</v>
      </c>
      <c r="AB35" s="36">
        <v>318</v>
      </c>
      <c r="AC35" s="36">
        <v>181</v>
      </c>
      <c r="AD35" s="36">
        <v>86.912999999999997</v>
      </c>
      <c r="AE35" s="36">
        <v>420</v>
      </c>
      <c r="AF35" s="185">
        <v>3.6588312450381419</v>
      </c>
      <c r="AG35" s="175">
        <v>3</v>
      </c>
      <c r="AH35" s="29">
        <f t="shared" ref="AH35:AI66" si="21">IFERROR(+(O35-E35)/(E35+O35),0)</f>
        <v>-0.15994432684779772</v>
      </c>
      <c r="AI35" s="141">
        <f t="shared" si="21"/>
        <v>-0.15994432684779775</v>
      </c>
      <c r="AJ35" s="30">
        <f t="shared" ref="AJ35:AJ66" si="22">IFERROR(+(Q35-G35)/(G35+Q35),0)</f>
        <v>-0.5</v>
      </c>
      <c r="AK35" s="30">
        <f t="shared" ref="AK35:AK66" si="23">IFERROR(+(R35-H35)/(H35+R35),0)</f>
        <v>-0.48455284552845529</v>
      </c>
      <c r="AL35" s="30">
        <f t="shared" ref="AL35:AL66" si="24">IFERROR(+(S35-I35)/(I35+S35),0)</f>
        <v>2.8571428571428571E-2</v>
      </c>
      <c r="AM35" s="30">
        <f t="shared" ref="AM35:AM66" si="25">IFERROR(+(T35-J35)/(J35+T35),0)</f>
        <v>-0.59622487235831656</v>
      </c>
      <c r="AN35" s="30">
        <f t="shared" ref="AN35:AN66" si="26">IFERROR(+(V35-L35)/(L35+V35),0)</f>
        <v>0.15704178443725086</v>
      </c>
      <c r="AO35" s="129">
        <f t="shared" ref="AO35:AO66" si="27">IFERROR(+(W35-M35)/(M35+W35),0)</f>
        <v>-0.53846153846153844</v>
      </c>
      <c r="AP35" s="29">
        <f t="shared" ref="AP35:AQ66" si="28">IFERROR(+(Y35-E35)/(E35+Y35),0)</f>
        <v>-0.15994432684779772</v>
      </c>
      <c r="AQ35" s="141">
        <f t="shared" si="28"/>
        <v>-0.15994432684779775</v>
      </c>
      <c r="AR35" s="30">
        <f t="shared" ref="AR35:AR66" si="29">IFERROR(+(AA35-G35)/(G35+AA35),0)</f>
        <v>-0.5</v>
      </c>
      <c r="AS35" s="30">
        <f t="shared" ref="AS35:AS66" si="30">IFERROR(+(AB35-H35)/(H35+AB35),0)</f>
        <v>-0.4833468724614135</v>
      </c>
      <c r="AT35" s="30">
        <f t="shared" ref="AT35:AT66" si="31">IFERROR(+(AC35-I35)/(I35+AC35),0)</f>
        <v>3.1339031339031341E-2</v>
      </c>
      <c r="AU35" s="30">
        <f t="shared" ref="AU35:AU66" si="32">IFERROR(+(AD35-J35)/(J35+AD35),0)</f>
        <v>-0.59622487235831656</v>
      </c>
      <c r="AV35" s="30">
        <f t="shared" ref="AV35:AV66" si="33">IFERROR(+(AF35-L35)/(L35+AF35),0)</f>
        <v>0.15857736983389648</v>
      </c>
      <c r="AW35" s="129">
        <f t="shared" ref="AW35:AW66" si="34">IFERROR(+(AG35-M35)/(M35+AG35),0)</f>
        <v>-0.53846153846153844</v>
      </c>
      <c r="AX35" s="29">
        <f t="shared" ref="AX35:AY66" si="35">IFERROR(+(Y35-O35)/(O35+Y35),0)</f>
        <v>0</v>
      </c>
      <c r="AY35" s="30">
        <f t="shared" si="35"/>
        <v>0</v>
      </c>
      <c r="AZ35" s="30">
        <f t="shared" ref="AZ35:AZ66" si="36">IFERROR(+(AA35-Q35)/(Q35+AA35),0)</f>
        <v>0</v>
      </c>
      <c r="BA35" s="30">
        <f t="shared" ref="BA35:BA66" si="37">IFERROR(+(AB35-R35)/(R35+AB35),0)</f>
        <v>1.5748031496062992E-3</v>
      </c>
      <c r="BB35" s="30">
        <f t="shared" ref="BB35:BB66" si="38">IFERROR(+(AC35-S35)/(S35+AC35),0)</f>
        <v>2.7700831024930748E-3</v>
      </c>
      <c r="BC35" s="30">
        <f t="shared" ref="BC35:BC66" si="39">IFERROR(+(AD35-T35)/(T35+AD35),0)</f>
        <v>0</v>
      </c>
      <c r="BD35" s="30">
        <f t="shared" ref="BD35:BD66" si="40">IFERROR(+(AF35-V35)/(V35+AF35),0)</f>
        <v>1.5748031496063558E-3</v>
      </c>
      <c r="BE35" s="129">
        <f t="shared" ref="BE35:BE66" si="41">IFERROR(+(AG35-W35)/(W35+AG35),0)</f>
        <v>0</v>
      </c>
    </row>
    <row r="36" spans="1:57" x14ac:dyDescent="0.25">
      <c r="A36" s="100">
        <v>5</v>
      </c>
      <c r="B36" s="101" t="s">
        <v>93</v>
      </c>
      <c r="C36" s="127" t="s">
        <v>93</v>
      </c>
      <c r="D36" s="109" t="s">
        <v>72</v>
      </c>
      <c r="E36" s="205">
        <v>90.2</v>
      </c>
      <c r="F36" s="206">
        <v>135.29999999999998</v>
      </c>
      <c r="G36" s="107">
        <v>8</v>
      </c>
      <c r="H36" s="106">
        <v>1122</v>
      </c>
      <c r="I36" s="107">
        <v>415</v>
      </c>
      <c r="J36" s="107">
        <v>721.6</v>
      </c>
      <c r="K36" s="107">
        <v>1090</v>
      </c>
      <c r="L36" s="108">
        <v>2.0633154647516943</v>
      </c>
      <c r="M36" s="123">
        <v>19</v>
      </c>
      <c r="N36" s="113" t="s">
        <v>72</v>
      </c>
      <c r="O36" s="205">
        <v>90.2</v>
      </c>
      <c r="P36" s="206">
        <v>135.23099999999999</v>
      </c>
      <c r="Q36" s="107">
        <v>7</v>
      </c>
      <c r="R36" s="106">
        <v>1348</v>
      </c>
      <c r="S36" s="107">
        <v>405</v>
      </c>
      <c r="T36" s="107">
        <v>634.19799999999998</v>
      </c>
      <c r="U36" s="107">
        <v>1080</v>
      </c>
      <c r="V36" s="108">
        <v>2.1255191596315348</v>
      </c>
      <c r="W36" s="180">
        <v>16</v>
      </c>
      <c r="X36" s="193" t="s">
        <v>72</v>
      </c>
      <c r="Y36" s="38">
        <v>90.153999999999996</v>
      </c>
      <c r="Z36" s="38">
        <v>135.23099999999999</v>
      </c>
      <c r="AA36" s="36">
        <v>7</v>
      </c>
      <c r="AB36" s="36">
        <v>1351</v>
      </c>
      <c r="AC36" s="36">
        <v>405</v>
      </c>
      <c r="AD36" s="36">
        <v>634.19799999999998</v>
      </c>
      <c r="AE36" s="36">
        <v>1080</v>
      </c>
      <c r="AF36" s="185">
        <v>2.1302495435179551</v>
      </c>
      <c r="AG36" s="175">
        <v>16</v>
      </c>
      <c r="AH36" s="29">
        <f t="shared" si="21"/>
        <v>0</v>
      </c>
      <c r="AI36" s="141">
        <f t="shared" si="21"/>
        <v>-2.5505394945491799E-4</v>
      </c>
      <c r="AJ36" s="30">
        <f t="shared" si="22"/>
        <v>-6.6666666666666666E-2</v>
      </c>
      <c r="AK36" s="30">
        <f t="shared" si="23"/>
        <v>9.149797570850203E-2</v>
      </c>
      <c r="AL36" s="30">
        <f t="shared" si="24"/>
        <v>-1.2195121951219513E-2</v>
      </c>
      <c r="AM36" s="30">
        <f t="shared" si="25"/>
        <v>-6.4465355458556542E-2</v>
      </c>
      <c r="AN36" s="30">
        <f t="shared" si="26"/>
        <v>1.4849880804019455E-2</v>
      </c>
      <c r="AO36" s="129">
        <f t="shared" si="27"/>
        <v>-8.5714285714285715E-2</v>
      </c>
      <c r="AP36" s="29">
        <f t="shared" si="28"/>
        <v>-2.5505394945499676E-4</v>
      </c>
      <c r="AQ36" s="141">
        <f t="shared" si="28"/>
        <v>-2.5505394945491799E-4</v>
      </c>
      <c r="AR36" s="30">
        <f t="shared" si="29"/>
        <v>-6.6666666666666666E-2</v>
      </c>
      <c r="AS36" s="30">
        <f t="shared" si="30"/>
        <v>9.2600080873433077E-2</v>
      </c>
      <c r="AT36" s="30">
        <f t="shared" si="31"/>
        <v>-1.2195121951219513E-2</v>
      </c>
      <c r="AU36" s="30">
        <f t="shared" si="32"/>
        <v>-6.4465355458556542E-2</v>
      </c>
      <c r="AV36" s="30">
        <f t="shared" si="33"/>
        <v>1.5961140135962566E-2</v>
      </c>
      <c r="AW36" s="129">
        <f t="shared" si="34"/>
        <v>-8.5714285714285715E-2</v>
      </c>
      <c r="AX36" s="29">
        <f t="shared" si="35"/>
        <v>-2.5505394945499676E-4</v>
      </c>
      <c r="AY36" s="30">
        <f t="shared" si="35"/>
        <v>0</v>
      </c>
      <c r="AZ36" s="30">
        <f t="shared" si="36"/>
        <v>0</v>
      </c>
      <c r="BA36" s="30">
        <f t="shared" si="37"/>
        <v>1.1115227862171174E-3</v>
      </c>
      <c r="BB36" s="30">
        <f t="shared" si="38"/>
        <v>0</v>
      </c>
      <c r="BC36" s="30">
        <f t="shared" si="39"/>
        <v>0</v>
      </c>
      <c r="BD36" s="30">
        <f t="shared" si="40"/>
        <v>1.1115227862171177E-3</v>
      </c>
      <c r="BE36" s="129">
        <f t="shared" si="41"/>
        <v>0</v>
      </c>
    </row>
    <row r="37" spans="1:57" x14ac:dyDescent="0.25">
      <c r="A37" s="100">
        <v>5</v>
      </c>
      <c r="B37" s="101" t="s">
        <v>94</v>
      </c>
      <c r="C37" s="127" t="s">
        <v>94</v>
      </c>
      <c r="D37" s="109" t="s">
        <v>56</v>
      </c>
      <c r="E37" s="205">
        <v>22.252000000000002</v>
      </c>
      <c r="F37" s="206">
        <v>33.378</v>
      </c>
      <c r="G37" s="107">
        <v>2.5</v>
      </c>
      <c r="H37" s="106">
        <v>159</v>
      </c>
      <c r="I37" s="107">
        <v>102</v>
      </c>
      <c r="J37" s="107">
        <v>55.63</v>
      </c>
      <c r="K37" s="107">
        <v>350</v>
      </c>
      <c r="L37" s="108">
        <v>2.8581700521301454</v>
      </c>
      <c r="M37" s="123">
        <v>2</v>
      </c>
      <c r="N37" s="113" t="s">
        <v>56</v>
      </c>
      <c r="O37" s="205">
        <v>23.21</v>
      </c>
      <c r="P37" s="206">
        <v>34.815000000000005</v>
      </c>
      <c r="Q37" s="107">
        <v>1.5</v>
      </c>
      <c r="R37" s="106">
        <v>121.5</v>
      </c>
      <c r="S37" s="107">
        <v>129</v>
      </c>
      <c r="T37" s="107">
        <v>34.814999999999998</v>
      </c>
      <c r="U37" s="107">
        <v>210</v>
      </c>
      <c r="V37" s="108">
        <v>3.4898750538560965</v>
      </c>
      <c r="W37" s="180">
        <v>1</v>
      </c>
      <c r="X37" s="193" t="s">
        <v>56</v>
      </c>
      <c r="Y37" s="38">
        <v>23.21</v>
      </c>
      <c r="Z37" s="38">
        <v>34.815000000000005</v>
      </c>
      <c r="AA37" s="36">
        <v>1.5</v>
      </c>
      <c r="AB37" s="36">
        <v>120.5</v>
      </c>
      <c r="AC37" s="36">
        <v>128</v>
      </c>
      <c r="AD37" s="36">
        <v>34.814999999999998</v>
      </c>
      <c r="AE37" s="36">
        <v>210</v>
      </c>
      <c r="AF37" s="185">
        <v>3.46115180238403</v>
      </c>
      <c r="AG37" s="175">
        <v>1</v>
      </c>
      <c r="AH37" s="29">
        <f t="shared" si="21"/>
        <v>2.1072544102767109E-2</v>
      </c>
      <c r="AI37" s="141">
        <f t="shared" si="21"/>
        <v>2.107254410276721E-2</v>
      </c>
      <c r="AJ37" s="30">
        <f t="shared" si="22"/>
        <v>-0.25</v>
      </c>
      <c r="AK37" s="30">
        <f t="shared" si="23"/>
        <v>-0.13368983957219252</v>
      </c>
      <c r="AL37" s="30">
        <f t="shared" si="24"/>
        <v>0.11688311688311688</v>
      </c>
      <c r="AM37" s="30">
        <f t="shared" si="25"/>
        <v>-0.23013986400574943</v>
      </c>
      <c r="AN37" s="30">
        <f t="shared" si="26"/>
        <v>9.9511738051490814E-2</v>
      </c>
      <c r="AO37" s="129">
        <f t="shared" si="27"/>
        <v>-0.33333333333333331</v>
      </c>
      <c r="AP37" s="29">
        <f t="shared" si="28"/>
        <v>2.1072544102767109E-2</v>
      </c>
      <c r="AQ37" s="141">
        <f t="shared" si="28"/>
        <v>2.107254410276721E-2</v>
      </c>
      <c r="AR37" s="30">
        <f t="shared" si="29"/>
        <v>-0.25</v>
      </c>
      <c r="AS37" s="30">
        <f t="shared" si="30"/>
        <v>-0.13774597495527727</v>
      </c>
      <c r="AT37" s="30">
        <f t="shared" si="31"/>
        <v>0.11304347826086956</v>
      </c>
      <c r="AU37" s="30">
        <f t="shared" si="32"/>
        <v>-0.23013986400574943</v>
      </c>
      <c r="AV37" s="30">
        <f t="shared" si="33"/>
        <v>9.5418743361385783E-2</v>
      </c>
      <c r="AW37" s="129">
        <f t="shared" si="34"/>
        <v>-0.33333333333333331</v>
      </c>
      <c r="AX37" s="29">
        <f t="shared" si="35"/>
        <v>0</v>
      </c>
      <c r="AY37" s="30">
        <f t="shared" si="35"/>
        <v>0</v>
      </c>
      <c r="AZ37" s="30">
        <f t="shared" si="36"/>
        <v>0</v>
      </c>
      <c r="BA37" s="30">
        <f t="shared" si="37"/>
        <v>-4.1322314049586778E-3</v>
      </c>
      <c r="BB37" s="30">
        <f t="shared" si="38"/>
        <v>-3.8910505836575876E-3</v>
      </c>
      <c r="BC37" s="30">
        <f t="shared" si="39"/>
        <v>0</v>
      </c>
      <c r="BD37" s="30">
        <f t="shared" si="40"/>
        <v>-4.1322314049586657E-3</v>
      </c>
      <c r="BE37" s="129">
        <f t="shared" si="41"/>
        <v>0</v>
      </c>
    </row>
    <row r="38" spans="1:57" x14ac:dyDescent="0.25">
      <c r="A38" s="100">
        <v>5</v>
      </c>
      <c r="B38" s="101" t="s">
        <v>95</v>
      </c>
      <c r="C38" s="127" t="s">
        <v>95</v>
      </c>
      <c r="D38" s="109" t="s">
        <v>72</v>
      </c>
      <c r="E38" s="205">
        <v>50.649000000000001</v>
      </c>
      <c r="F38" s="206">
        <v>75.973500000000001</v>
      </c>
      <c r="G38" s="107">
        <v>5</v>
      </c>
      <c r="H38" s="106">
        <v>641</v>
      </c>
      <c r="I38" s="107">
        <v>273</v>
      </c>
      <c r="J38" s="107">
        <v>228.114</v>
      </c>
      <c r="K38" s="107">
        <v>630</v>
      </c>
      <c r="L38" s="108">
        <v>2.8099985095171713</v>
      </c>
      <c r="M38" s="123">
        <v>7</v>
      </c>
      <c r="N38" s="113" t="s">
        <v>72</v>
      </c>
      <c r="O38" s="205">
        <v>50.649000000000001</v>
      </c>
      <c r="P38" s="206">
        <v>75.973500000000001</v>
      </c>
      <c r="Q38" s="107">
        <v>5</v>
      </c>
      <c r="R38" s="106">
        <v>552</v>
      </c>
      <c r="S38" s="107">
        <v>239</v>
      </c>
      <c r="T38" s="107">
        <v>253.245</v>
      </c>
      <c r="U38" s="107">
        <v>700</v>
      </c>
      <c r="V38" s="108">
        <v>2.1797073979742936</v>
      </c>
      <c r="W38" s="180">
        <v>7</v>
      </c>
      <c r="X38" s="193" t="s">
        <v>72</v>
      </c>
      <c r="Y38" s="38">
        <v>50.649000000000001</v>
      </c>
      <c r="Z38" s="38">
        <v>75.973500000000001</v>
      </c>
      <c r="AA38" s="36">
        <v>5</v>
      </c>
      <c r="AB38" s="36">
        <v>561</v>
      </c>
      <c r="AC38" s="36">
        <v>240</v>
      </c>
      <c r="AD38" s="36">
        <v>253.245</v>
      </c>
      <c r="AE38" s="36">
        <v>700</v>
      </c>
      <c r="AF38" s="185">
        <v>2.2152461055499613</v>
      </c>
      <c r="AG38" s="175">
        <v>7</v>
      </c>
      <c r="AH38" s="29">
        <f t="shared" si="21"/>
        <v>0</v>
      </c>
      <c r="AI38" s="141">
        <f t="shared" si="21"/>
        <v>0</v>
      </c>
      <c r="AJ38" s="30">
        <f t="shared" si="22"/>
        <v>0</v>
      </c>
      <c r="AK38" s="30">
        <f t="shared" si="23"/>
        <v>-7.4601844090528086E-2</v>
      </c>
      <c r="AL38" s="30">
        <f t="shared" si="24"/>
        <v>-6.640625E-2</v>
      </c>
      <c r="AM38" s="30">
        <f t="shared" si="25"/>
        <v>5.220843486877777E-2</v>
      </c>
      <c r="AN38" s="30">
        <f t="shared" si="26"/>
        <v>-0.12631828873853443</v>
      </c>
      <c r="AO38" s="129">
        <f t="shared" si="27"/>
        <v>0</v>
      </c>
      <c r="AP38" s="29">
        <f t="shared" si="28"/>
        <v>0</v>
      </c>
      <c r="AQ38" s="141">
        <f t="shared" si="28"/>
        <v>0</v>
      </c>
      <c r="AR38" s="30">
        <f t="shared" si="29"/>
        <v>0</v>
      </c>
      <c r="AS38" s="30">
        <f t="shared" si="30"/>
        <v>-6.6555740432612309E-2</v>
      </c>
      <c r="AT38" s="30">
        <f t="shared" si="31"/>
        <v>-6.4327485380116955E-2</v>
      </c>
      <c r="AU38" s="30">
        <f t="shared" si="32"/>
        <v>5.220843486877777E-2</v>
      </c>
      <c r="AV38" s="30">
        <f t="shared" si="33"/>
        <v>-0.11835292598174642</v>
      </c>
      <c r="AW38" s="129">
        <f t="shared" si="34"/>
        <v>0</v>
      </c>
      <c r="AX38" s="29">
        <f t="shared" si="35"/>
        <v>0</v>
      </c>
      <c r="AY38" s="30">
        <f t="shared" si="35"/>
        <v>0</v>
      </c>
      <c r="AZ38" s="30">
        <f t="shared" si="36"/>
        <v>0</v>
      </c>
      <c r="BA38" s="30">
        <f t="shared" si="37"/>
        <v>8.0862533692722376E-3</v>
      </c>
      <c r="BB38" s="30">
        <f t="shared" si="38"/>
        <v>2.0876826722338203E-3</v>
      </c>
      <c r="BC38" s="30">
        <f t="shared" si="39"/>
        <v>0</v>
      </c>
      <c r="BD38" s="30">
        <f t="shared" si="40"/>
        <v>8.0862533692722047E-3</v>
      </c>
      <c r="BE38" s="129">
        <f t="shared" si="41"/>
        <v>0</v>
      </c>
    </row>
    <row r="39" spans="1:57" x14ac:dyDescent="0.25">
      <c r="A39" s="100">
        <v>6</v>
      </c>
      <c r="B39" s="101" t="s">
        <v>96</v>
      </c>
      <c r="C39" s="127" t="s">
        <v>96</v>
      </c>
      <c r="D39" s="109" t="s">
        <v>56</v>
      </c>
      <c r="E39" s="205">
        <v>30.292999999999999</v>
      </c>
      <c r="F39" s="206">
        <v>100.97666666666666</v>
      </c>
      <c r="G39" s="107">
        <v>12</v>
      </c>
      <c r="H39" s="106">
        <v>1532</v>
      </c>
      <c r="I39" s="107">
        <v>535</v>
      </c>
      <c r="J39" s="107">
        <v>352.00799999999998</v>
      </c>
      <c r="K39" s="107">
        <v>1610</v>
      </c>
      <c r="L39" s="108">
        <v>4.3521738142314952</v>
      </c>
      <c r="M39" s="123">
        <v>21</v>
      </c>
      <c r="N39" s="113" t="s">
        <v>56</v>
      </c>
      <c r="O39" s="205">
        <v>28.543999999999997</v>
      </c>
      <c r="P39" s="206">
        <v>95.146666666666647</v>
      </c>
      <c r="Q39" s="107">
        <v>3</v>
      </c>
      <c r="R39" s="106">
        <v>310</v>
      </c>
      <c r="S39" s="107">
        <v>130</v>
      </c>
      <c r="T39" s="107">
        <v>85.632000000000005</v>
      </c>
      <c r="U39" s="107">
        <v>420</v>
      </c>
      <c r="V39" s="108">
        <v>3.6201420029895366</v>
      </c>
      <c r="W39" s="180">
        <v>5</v>
      </c>
      <c r="X39" s="193" t="s">
        <v>56</v>
      </c>
      <c r="Y39" s="38">
        <v>28.543999999999997</v>
      </c>
      <c r="Z39" s="38">
        <v>95.146666666666647</v>
      </c>
      <c r="AA39" s="36">
        <v>3</v>
      </c>
      <c r="AB39" s="36">
        <v>309</v>
      </c>
      <c r="AC39" s="36">
        <v>131</v>
      </c>
      <c r="AD39" s="36">
        <v>85.632000000000005</v>
      </c>
      <c r="AE39" s="36">
        <v>420</v>
      </c>
      <c r="AF39" s="185">
        <v>3.6084641255605381</v>
      </c>
      <c r="AG39" s="175">
        <v>5</v>
      </c>
      <c r="AH39" s="29">
        <f t="shared" si="21"/>
        <v>-2.9726192701871313E-2</v>
      </c>
      <c r="AI39" s="141">
        <f t="shared" si="21"/>
        <v>-2.9726192701871341E-2</v>
      </c>
      <c r="AJ39" s="30">
        <f t="shared" si="22"/>
        <v>-0.6</v>
      </c>
      <c r="AK39" s="30">
        <f t="shared" si="23"/>
        <v>-0.66340933767643862</v>
      </c>
      <c r="AL39" s="30">
        <f t="shared" si="24"/>
        <v>-0.60902255639097747</v>
      </c>
      <c r="AM39" s="30">
        <f t="shared" si="25"/>
        <v>-0.60866465588154639</v>
      </c>
      <c r="AN39" s="30">
        <f t="shared" si="26"/>
        <v>-9.1821727591460151E-2</v>
      </c>
      <c r="AO39" s="129">
        <f t="shared" si="27"/>
        <v>-0.61538461538461542</v>
      </c>
      <c r="AP39" s="29">
        <f t="shared" si="28"/>
        <v>-2.9726192701871313E-2</v>
      </c>
      <c r="AQ39" s="141">
        <f t="shared" si="28"/>
        <v>-2.9726192701871341E-2</v>
      </c>
      <c r="AR39" s="30">
        <f t="shared" si="29"/>
        <v>-0.6</v>
      </c>
      <c r="AS39" s="30">
        <f t="shared" si="30"/>
        <v>-0.66431287343834877</v>
      </c>
      <c r="AT39" s="30">
        <f t="shared" si="31"/>
        <v>-0.60660660660660659</v>
      </c>
      <c r="AU39" s="30">
        <f t="shared" si="32"/>
        <v>-0.60866465588154639</v>
      </c>
      <c r="AV39" s="30">
        <f t="shared" si="33"/>
        <v>-9.3423378163381976E-2</v>
      </c>
      <c r="AW39" s="129">
        <f t="shared" si="34"/>
        <v>-0.61538461538461542</v>
      </c>
      <c r="AX39" s="29">
        <f t="shared" si="35"/>
        <v>0</v>
      </c>
      <c r="AY39" s="30">
        <f t="shared" si="35"/>
        <v>0</v>
      </c>
      <c r="AZ39" s="30">
        <f t="shared" si="36"/>
        <v>0</v>
      </c>
      <c r="BA39" s="30">
        <f t="shared" si="37"/>
        <v>-1.6155088852988692E-3</v>
      </c>
      <c r="BB39" s="30">
        <f t="shared" si="38"/>
        <v>3.8314176245210726E-3</v>
      </c>
      <c r="BC39" s="30">
        <f t="shared" si="39"/>
        <v>0</v>
      </c>
      <c r="BD39" s="30">
        <f t="shared" si="40"/>
        <v>-1.6155088852988692E-3</v>
      </c>
      <c r="BE39" s="129">
        <f t="shared" si="41"/>
        <v>0</v>
      </c>
    </row>
    <row r="40" spans="1:57" x14ac:dyDescent="0.25">
      <c r="A40" s="100">
        <v>6</v>
      </c>
      <c r="B40" s="101" t="s">
        <v>97</v>
      </c>
      <c r="C40" s="127" t="s">
        <v>97</v>
      </c>
      <c r="D40" s="109" t="s">
        <v>56</v>
      </c>
      <c r="E40" s="205">
        <v>26.997</v>
      </c>
      <c r="F40" s="206">
        <v>89.99</v>
      </c>
      <c r="G40" s="107">
        <v>13</v>
      </c>
      <c r="H40" s="106">
        <v>1377</v>
      </c>
      <c r="I40" s="107">
        <v>303</v>
      </c>
      <c r="J40" s="107">
        <v>345.47500000000002</v>
      </c>
      <c r="K40" s="107">
        <v>1750</v>
      </c>
      <c r="L40" s="108">
        <v>3.9858166292785291</v>
      </c>
      <c r="M40" s="123">
        <v>20</v>
      </c>
      <c r="N40" s="113" t="s">
        <v>56</v>
      </c>
      <c r="O40" s="205">
        <v>26.042999999999999</v>
      </c>
      <c r="P40" s="206">
        <v>86.809999999999988</v>
      </c>
      <c r="Q40" s="107">
        <v>6</v>
      </c>
      <c r="R40" s="106">
        <v>1040</v>
      </c>
      <c r="S40" s="107">
        <v>346</v>
      </c>
      <c r="T40" s="107">
        <v>156.25799999999998</v>
      </c>
      <c r="U40" s="107">
        <v>840</v>
      </c>
      <c r="V40" s="108">
        <v>6.6556592302474122</v>
      </c>
      <c r="W40" s="180">
        <v>10</v>
      </c>
      <c r="X40" s="193" t="s">
        <v>56</v>
      </c>
      <c r="Y40" s="38">
        <v>26.042999999999999</v>
      </c>
      <c r="Z40" s="38">
        <v>86.809999999999988</v>
      </c>
      <c r="AA40" s="36">
        <v>6</v>
      </c>
      <c r="AB40" s="36">
        <v>1043</v>
      </c>
      <c r="AC40" s="36">
        <v>346</v>
      </c>
      <c r="AD40" s="36">
        <v>156.25799999999998</v>
      </c>
      <c r="AE40" s="36">
        <v>840</v>
      </c>
      <c r="AF40" s="185">
        <v>6.6748582472577409</v>
      </c>
      <c r="AG40" s="175">
        <v>10</v>
      </c>
      <c r="AH40" s="29">
        <f t="shared" si="21"/>
        <v>-1.7986425339366528E-2</v>
      </c>
      <c r="AI40" s="141">
        <f t="shared" si="21"/>
        <v>-1.7986425339366556E-2</v>
      </c>
      <c r="AJ40" s="30">
        <f t="shared" si="22"/>
        <v>-0.36842105263157893</v>
      </c>
      <c r="AK40" s="30">
        <f t="shared" si="23"/>
        <v>-0.13942904426975589</v>
      </c>
      <c r="AL40" s="30">
        <f t="shared" si="24"/>
        <v>6.6255778120184905E-2</v>
      </c>
      <c r="AM40" s="30">
        <f t="shared" si="25"/>
        <v>-0.37712687824002017</v>
      </c>
      <c r="AN40" s="30">
        <f t="shared" si="26"/>
        <v>0.25089025584537855</v>
      </c>
      <c r="AO40" s="129">
        <f t="shared" si="27"/>
        <v>-0.33333333333333331</v>
      </c>
      <c r="AP40" s="29">
        <f t="shared" si="28"/>
        <v>-1.7986425339366528E-2</v>
      </c>
      <c r="AQ40" s="141">
        <f t="shared" si="28"/>
        <v>-1.7986425339366556E-2</v>
      </c>
      <c r="AR40" s="30">
        <f t="shared" si="29"/>
        <v>-0.36842105263157893</v>
      </c>
      <c r="AS40" s="30">
        <f t="shared" si="30"/>
        <v>-0.13801652892561983</v>
      </c>
      <c r="AT40" s="30">
        <f t="shared" si="31"/>
        <v>6.6255778120184905E-2</v>
      </c>
      <c r="AU40" s="30">
        <f t="shared" si="32"/>
        <v>-0.37712687824002017</v>
      </c>
      <c r="AV40" s="30">
        <f t="shared" si="33"/>
        <v>0.25223934217313837</v>
      </c>
      <c r="AW40" s="129">
        <f t="shared" si="34"/>
        <v>-0.33333333333333331</v>
      </c>
      <c r="AX40" s="29">
        <f t="shared" si="35"/>
        <v>0</v>
      </c>
      <c r="AY40" s="30">
        <f t="shared" si="35"/>
        <v>0</v>
      </c>
      <c r="AZ40" s="30">
        <f t="shared" si="36"/>
        <v>0</v>
      </c>
      <c r="BA40" s="30">
        <f t="shared" si="37"/>
        <v>1.4402304368698992E-3</v>
      </c>
      <c r="BB40" s="30">
        <f t="shared" si="38"/>
        <v>0</v>
      </c>
      <c r="BC40" s="30">
        <f t="shared" si="39"/>
        <v>0</v>
      </c>
      <c r="BD40" s="30">
        <f t="shared" si="40"/>
        <v>1.4402304368698686E-3</v>
      </c>
      <c r="BE40" s="129">
        <f t="shared" si="41"/>
        <v>0</v>
      </c>
    </row>
    <row r="41" spans="1:57" x14ac:dyDescent="0.25">
      <c r="A41" s="100">
        <v>6</v>
      </c>
      <c r="B41" s="101" t="s">
        <v>98</v>
      </c>
      <c r="C41" s="127" t="s">
        <v>98</v>
      </c>
      <c r="D41" s="109" t="s">
        <v>72</v>
      </c>
      <c r="E41" s="205">
        <v>34.777000000000001</v>
      </c>
      <c r="F41" s="206">
        <v>52.165500000000002</v>
      </c>
      <c r="G41" s="107">
        <v>4</v>
      </c>
      <c r="H41" s="106">
        <v>671</v>
      </c>
      <c r="I41" s="107">
        <v>291</v>
      </c>
      <c r="J41" s="107">
        <v>139.108</v>
      </c>
      <c r="K41" s="107">
        <v>560</v>
      </c>
      <c r="L41" s="108">
        <v>4.82359030393651</v>
      </c>
      <c r="M41" s="123">
        <v>4</v>
      </c>
      <c r="N41" s="115" t="s">
        <v>72</v>
      </c>
      <c r="O41" s="205">
        <v>28.860999999999997</v>
      </c>
      <c r="P41" s="206">
        <v>43.291499999999999</v>
      </c>
      <c r="Q41" s="107">
        <v>8</v>
      </c>
      <c r="R41" s="106">
        <v>1762</v>
      </c>
      <c r="S41" s="107">
        <v>627</v>
      </c>
      <c r="T41" s="107">
        <v>230.88799999999998</v>
      </c>
      <c r="U41" s="107">
        <v>1120</v>
      </c>
      <c r="V41" s="108">
        <v>7.6314057031980882</v>
      </c>
      <c r="W41" s="180">
        <v>6</v>
      </c>
      <c r="X41" s="194" t="s">
        <v>72</v>
      </c>
      <c r="Y41" s="38">
        <v>28.860999999999997</v>
      </c>
      <c r="Z41" s="38">
        <v>43.291499999999999</v>
      </c>
      <c r="AA41" s="36">
        <v>8</v>
      </c>
      <c r="AB41" s="36">
        <v>1772</v>
      </c>
      <c r="AC41" s="36">
        <v>627</v>
      </c>
      <c r="AD41" s="36">
        <v>230.88799999999998</v>
      </c>
      <c r="AE41" s="36">
        <v>1120</v>
      </c>
      <c r="AF41" s="185">
        <v>7.6747167457815051</v>
      </c>
      <c r="AG41" s="175">
        <v>6</v>
      </c>
      <c r="AH41" s="29">
        <f t="shared" si="21"/>
        <v>-9.2963323800245204E-2</v>
      </c>
      <c r="AI41" s="141">
        <f t="shared" si="21"/>
        <v>-9.2963323800245162E-2</v>
      </c>
      <c r="AJ41" s="30">
        <f t="shared" si="22"/>
        <v>0.33333333333333331</v>
      </c>
      <c r="AK41" s="30">
        <f t="shared" si="23"/>
        <v>0.44841759145088367</v>
      </c>
      <c r="AL41" s="30">
        <f t="shared" si="24"/>
        <v>0.36601307189542481</v>
      </c>
      <c r="AM41" s="30">
        <f t="shared" si="25"/>
        <v>0.24805673574849452</v>
      </c>
      <c r="AN41" s="30">
        <f t="shared" si="26"/>
        <v>0.22543687670820423</v>
      </c>
      <c r="AO41" s="129">
        <f t="shared" si="27"/>
        <v>0.2</v>
      </c>
      <c r="AP41" s="29">
        <f t="shared" si="28"/>
        <v>-9.2963323800245204E-2</v>
      </c>
      <c r="AQ41" s="141">
        <f t="shared" si="28"/>
        <v>-9.2963323800245162E-2</v>
      </c>
      <c r="AR41" s="30">
        <f t="shared" si="29"/>
        <v>0.33333333333333331</v>
      </c>
      <c r="AS41" s="30">
        <f t="shared" si="30"/>
        <v>0.45067539909946785</v>
      </c>
      <c r="AT41" s="30">
        <f t="shared" si="31"/>
        <v>0.36601307189542481</v>
      </c>
      <c r="AU41" s="30">
        <f t="shared" si="32"/>
        <v>0.24805673574849452</v>
      </c>
      <c r="AV41" s="30">
        <f t="shared" si="33"/>
        <v>0.22812101115001185</v>
      </c>
      <c r="AW41" s="129">
        <f t="shared" si="34"/>
        <v>0.2</v>
      </c>
      <c r="AX41" s="29">
        <f t="shared" si="35"/>
        <v>0</v>
      </c>
      <c r="AY41" s="30">
        <f t="shared" si="35"/>
        <v>0</v>
      </c>
      <c r="AZ41" s="30">
        <f t="shared" si="36"/>
        <v>0</v>
      </c>
      <c r="BA41" s="30">
        <f t="shared" si="37"/>
        <v>2.8296547821165816E-3</v>
      </c>
      <c r="BB41" s="30">
        <f t="shared" si="38"/>
        <v>0</v>
      </c>
      <c r="BC41" s="30">
        <f t="shared" si="39"/>
        <v>0</v>
      </c>
      <c r="BD41" s="30">
        <f t="shared" si="40"/>
        <v>2.8296547821165699E-3</v>
      </c>
      <c r="BE41" s="129">
        <f t="shared" si="41"/>
        <v>0</v>
      </c>
    </row>
    <row r="42" spans="1:57" x14ac:dyDescent="0.25">
      <c r="A42" s="100">
        <v>6</v>
      </c>
      <c r="B42" s="101" t="s">
        <v>99</v>
      </c>
      <c r="C42" s="127" t="s">
        <v>99</v>
      </c>
      <c r="D42" s="109" t="s">
        <v>72</v>
      </c>
      <c r="E42" s="205">
        <v>58.525999999999996</v>
      </c>
      <c r="F42" s="206">
        <v>87.789000000000001</v>
      </c>
      <c r="G42" s="107">
        <v>2</v>
      </c>
      <c r="H42" s="106">
        <v>349</v>
      </c>
      <c r="I42" s="107">
        <v>160</v>
      </c>
      <c r="J42" s="107">
        <v>117.05199999999999</v>
      </c>
      <c r="K42" s="107">
        <v>280</v>
      </c>
      <c r="L42" s="108">
        <v>2.9815808358678195</v>
      </c>
      <c r="M42" s="123">
        <v>3</v>
      </c>
      <c r="N42" s="115" t="s">
        <v>72</v>
      </c>
      <c r="O42" s="205">
        <v>58.856000000000002</v>
      </c>
      <c r="P42" s="206">
        <v>88.284000000000006</v>
      </c>
      <c r="Q42" s="107">
        <v>3</v>
      </c>
      <c r="R42" s="106">
        <v>484</v>
      </c>
      <c r="S42" s="107">
        <v>153</v>
      </c>
      <c r="T42" s="107">
        <v>176.56799999999998</v>
      </c>
      <c r="U42" s="107">
        <v>420</v>
      </c>
      <c r="V42" s="108">
        <v>2.7411535499071182</v>
      </c>
      <c r="W42" s="180">
        <v>5</v>
      </c>
      <c r="X42" s="194" t="s">
        <v>72</v>
      </c>
      <c r="Y42" s="38">
        <v>58.856000000000002</v>
      </c>
      <c r="Z42" s="38">
        <v>88.284000000000006</v>
      </c>
      <c r="AA42" s="36">
        <v>3</v>
      </c>
      <c r="AB42" s="36">
        <v>483</v>
      </c>
      <c r="AC42" s="36">
        <v>153</v>
      </c>
      <c r="AD42" s="36">
        <v>176.56799999999998</v>
      </c>
      <c r="AE42" s="36">
        <v>420</v>
      </c>
      <c r="AF42" s="185">
        <v>2.7354900095147481</v>
      </c>
      <c r="AG42" s="175">
        <v>5</v>
      </c>
      <c r="AH42" s="29">
        <f t="shared" si="21"/>
        <v>2.8113339353564039E-3</v>
      </c>
      <c r="AI42" s="141">
        <f t="shared" si="21"/>
        <v>2.8113339353563836E-3</v>
      </c>
      <c r="AJ42" s="30">
        <f t="shared" si="22"/>
        <v>0.2</v>
      </c>
      <c r="AK42" s="30">
        <f t="shared" si="23"/>
        <v>0.16206482593037214</v>
      </c>
      <c r="AL42" s="30">
        <f t="shared" si="24"/>
        <v>-2.2364217252396165E-2</v>
      </c>
      <c r="AM42" s="30">
        <f t="shared" si="25"/>
        <v>0.20269736393978607</v>
      </c>
      <c r="AN42" s="30">
        <f t="shared" si="26"/>
        <v>-4.2012658591727398E-2</v>
      </c>
      <c r="AO42" s="129">
        <f t="shared" si="27"/>
        <v>0.25</v>
      </c>
      <c r="AP42" s="29">
        <f t="shared" si="28"/>
        <v>2.8113339353564039E-3</v>
      </c>
      <c r="AQ42" s="141">
        <f t="shared" si="28"/>
        <v>2.8113339353563836E-3</v>
      </c>
      <c r="AR42" s="30">
        <f t="shared" si="29"/>
        <v>0.2</v>
      </c>
      <c r="AS42" s="30">
        <f t="shared" si="30"/>
        <v>0.16105769230769232</v>
      </c>
      <c r="AT42" s="30">
        <f t="shared" si="31"/>
        <v>-2.2364217252396165E-2</v>
      </c>
      <c r="AU42" s="30">
        <f t="shared" si="32"/>
        <v>0.20269736393978607</v>
      </c>
      <c r="AV42" s="30">
        <f t="shared" si="33"/>
        <v>-4.3044914608995698E-2</v>
      </c>
      <c r="AW42" s="129">
        <f t="shared" si="34"/>
        <v>0.25</v>
      </c>
      <c r="AX42" s="29">
        <f t="shared" si="35"/>
        <v>0</v>
      </c>
      <c r="AY42" s="30">
        <f t="shared" si="35"/>
        <v>0</v>
      </c>
      <c r="AZ42" s="30">
        <f t="shared" si="36"/>
        <v>0</v>
      </c>
      <c r="BA42" s="30">
        <f t="shared" si="37"/>
        <v>-1.0341261633919339E-3</v>
      </c>
      <c r="BB42" s="30">
        <f t="shared" si="38"/>
        <v>0</v>
      </c>
      <c r="BC42" s="30">
        <f t="shared" si="39"/>
        <v>0</v>
      </c>
      <c r="BD42" s="30">
        <f t="shared" si="40"/>
        <v>-1.0341261633919484E-3</v>
      </c>
      <c r="BE42" s="129">
        <f t="shared" si="41"/>
        <v>0</v>
      </c>
    </row>
    <row r="43" spans="1:57" x14ac:dyDescent="0.25">
      <c r="A43" s="100">
        <v>6</v>
      </c>
      <c r="B43" s="101" t="s">
        <v>100</v>
      </c>
      <c r="C43" s="127" t="s">
        <v>100</v>
      </c>
      <c r="D43" s="109" t="s">
        <v>72</v>
      </c>
      <c r="E43" s="205">
        <v>59.456000000000003</v>
      </c>
      <c r="F43" s="206">
        <v>92</v>
      </c>
      <c r="G43" s="107">
        <v>9</v>
      </c>
      <c r="H43" s="106">
        <v>1257</v>
      </c>
      <c r="I43" s="107">
        <v>376</v>
      </c>
      <c r="J43" s="107">
        <v>535.10400000000004</v>
      </c>
      <c r="K43" s="107">
        <v>940</v>
      </c>
      <c r="L43" s="108">
        <v>3.3455052591236214</v>
      </c>
      <c r="M43" s="123">
        <v>14</v>
      </c>
      <c r="N43" s="113" t="s">
        <v>72</v>
      </c>
      <c r="O43" s="205">
        <v>59.456000000000003</v>
      </c>
      <c r="P43" s="206">
        <v>89.184000000000012</v>
      </c>
      <c r="Q43" s="107">
        <v>8</v>
      </c>
      <c r="R43" s="106">
        <v>1174</v>
      </c>
      <c r="S43" s="107">
        <v>405</v>
      </c>
      <c r="T43" s="107">
        <v>501.98899999999998</v>
      </c>
      <c r="U43" s="107">
        <v>1220</v>
      </c>
      <c r="V43" s="108">
        <v>2.338696664667951</v>
      </c>
      <c r="W43" s="180">
        <v>12</v>
      </c>
      <c r="X43" s="193" t="s">
        <v>72</v>
      </c>
      <c r="Y43" s="202">
        <v>59.456000000000003</v>
      </c>
      <c r="Z43" s="38">
        <v>89.215500000000006</v>
      </c>
      <c r="AA43" s="36">
        <v>8</v>
      </c>
      <c r="AB43" s="36">
        <v>1187</v>
      </c>
      <c r="AC43" s="36">
        <v>420</v>
      </c>
      <c r="AD43" s="36">
        <v>502.13600000000002</v>
      </c>
      <c r="AE43" s="36">
        <v>1220</v>
      </c>
      <c r="AF43" s="185">
        <v>2.3639014131629676</v>
      </c>
      <c r="AG43" s="175">
        <v>12</v>
      </c>
      <c r="AH43" s="29">
        <f t="shared" si="21"/>
        <v>0</v>
      </c>
      <c r="AI43" s="141">
        <f t="shared" si="21"/>
        <v>-1.554221123277987E-2</v>
      </c>
      <c r="AJ43" s="30">
        <f t="shared" si="22"/>
        <v>-5.8823529411764705E-2</v>
      </c>
      <c r="AK43" s="30">
        <f t="shared" si="23"/>
        <v>-3.4142328259975319E-2</v>
      </c>
      <c r="AL43" s="30">
        <f t="shared" si="24"/>
        <v>3.713188220230474E-2</v>
      </c>
      <c r="AM43" s="30">
        <f t="shared" si="25"/>
        <v>-3.1930598316640905E-2</v>
      </c>
      <c r="AN43" s="30">
        <f t="shared" si="26"/>
        <v>-0.17712400227050551</v>
      </c>
      <c r="AO43" s="129">
        <f t="shared" si="27"/>
        <v>-7.6923076923076927E-2</v>
      </c>
      <c r="AP43" s="29">
        <f t="shared" si="28"/>
        <v>0</v>
      </c>
      <c r="AQ43" s="141">
        <f t="shared" si="28"/>
        <v>-1.5365683399046957E-2</v>
      </c>
      <c r="AR43" s="30">
        <f t="shared" si="29"/>
        <v>-5.8823529411764705E-2</v>
      </c>
      <c r="AS43" s="30">
        <f t="shared" si="30"/>
        <v>-2.8641571194762683E-2</v>
      </c>
      <c r="AT43" s="30">
        <f t="shared" si="31"/>
        <v>5.5276381909547742E-2</v>
      </c>
      <c r="AU43" s="30">
        <f t="shared" si="32"/>
        <v>-3.1784350777062223E-2</v>
      </c>
      <c r="AV43" s="30">
        <f t="shared" si="33"/>
        <v>-0.17192747027906602</v>
      </c>
      <c r="AW43" s="129">
        <f t="shared" si="34"/>
        <v>-7.6923076923076927E-2</v>
      </c>
      <c r="AX43" s="29">
        <f t="shared" si="35"/>
        <v>0</v>
      </c>
      <c r="AY43" s="30">
        <f t="shared" si="35"/>
        <v>1.7657000159750495E-4</v>
      </c>
      <c r="AZ43" s="30">
        <f t="shared" si="36"/>
        <v>0</v>
      </c>
      <c r="BA43" s="30">
        <f t="shared" si="37"/>
        <v>5.5061414654807286E-3</v>
      </c>
      <c r="BB43" s="30">
        <f t="shared" si="38"/>
        <v>1.8181818181818181E-2</v>
      </c>
      <c r="BC43" s="30">
        <f t="shared" si="39"/>
        <v>1.4639611602145969E-4</v>
      </c>
      <c r="BD43" s="30">
        <f t="shared" si="40"/>
        <v>5.3597496698340784E-3</v>
      </c>
      <c r="BE43" s="129">
        <f t="shared" si="41"/>
        <v>0</v>
      </c>
    </row>
    <row r="44" spans="1:57" x14ac:dyDescent="0.25">
      <c r="A44" s="100">
        <v>6</v>
      </c>
      <c r="B44" s="101" t="s">
        <v>101</v>
      </c>
      <c r="C44" s="127" t="s">
        <v>101</v>
      </c>
      <c r="D44" s="109" t="s">
        <v>56</v>
      </c>
      <c r="E44" s="205">
        <v>22.252000000000002</v>
      </c>
      <c r="F44" s="206">
        <v>33.378</v>
      </c>
      <c r="G44" s="107">
        <v>2.5</v>
      </c>
      <c r="H44" s="106">
        <v>159</v>
      </c>
      <c r="I44" s="107">
        <v>102</v>
      </c>
      <c r="J44" s="107">
        <v>55.63</v>
      </c>
      <c r="K44" s="107">
        <v>350</v>
      </c>
      <c r="L44" s="108">
        <v>2.8581700521301454</v>
      </c>
      <c r="M44" s="123">
        <v>2</v>
      </c>
      <c r="N44" s="115" t="s">
        <v>56</v>
      </c>
      <c r="O44" s="205">
        <v>23.21</v>
      </c>
      <c r="P44" s="206">
        <v>34.815000000000005</v>
      </c>
      <c r="Q44" s="107">
        <v>1.5</v>
      </c>
      <c r="R44" s="106">
        <v>121.5</v>
      </c>
      <c r="S44" s="107">
        <v>129</v>
      </c>
      <c r="T44" s="107">
        <v>34.814999999999998</v>
      </c>
      <c r="U44" s="107">
        <v>210</v>
      </c>
      <c r="V44" s="108">
        <v>3.4898750538560965</v>
      </c>
      <c r="W44" s="180">
        <v>1</v>
      </c>
      <c r="X44" s="194" t="s">
        <v>56</v>
      </c>
      <c r="Y44" s="38">
        <v>23.21</v>
      </c>
      <c r="Z44" s="38">
        <v>34.815000000000005</v>
      </c>
      <c r="AA44" s="38">
        <v>1.5</v>
      </c>
      <c r="AB44" s="36">
        <v>120.5</v>
      </c>
      <c r="AC44" s="38">
        <v>128</v>
      </c>
      <c r="AD44" s="38">
        <v>34.814999999999998</v>
      </c>
      <c r="AE44" s="38">
        <v>210</v>
      </c>
      <c r="AF44" s="185">
        <v>3.46115180238403</v>
      </c>
      <c r="AG44" s="175">
        <v>1</v>
      </c>
      <c r="AH44" s="29">
        <f t="shared" si="21"/>
        <v>2.1072544102767109E-2</v>
      </c>
      <c r="AI44" s="141">
        <f t="shared" si="21"/>
        <v>2.107254410276721E-2</v>
      </c>
      <c r="AJ44" s="30">
        <f t="shared" si="22"/>
        <v>-0.25</v>
      </c>
      <c r="AK44" s="30">
        <f t="shared" si="23"/>
        <v>-0.13368983957219252</v>
      </c>
      <c r="AL44" s="30">
        <f t="shared" si="24"/>
        <v>0.11688311688311688</v>
      </c>
      <c r="AM44" s="30">
        <f t="shared" si="25"/>
        <v>-0.23013986400574943</v>
      </c>
      <c r="AN44" s="30">
        <f t="shared" si="26"/>
        <v>9.9511738051490814E-2</v>
      </c>
      <c r="AO44" s="129">
        <f t="shared" si="27"/>
        <v>-0.33333333333333331</v>
      </c>
      <c r="AP44" s="29">
        <f t="shared" si="28"/>
        <v>2.1072544102767109E-2</v>
      </c>
      <c r="AQ44" s="141">
        <f t="shared" si="28"/>
        <v>2.107254410276721E-2</v>
      </c>
      <c r="AR44" s="30">
        <f t="shared" si="29"/>
        <v>-0.25</v>
      </c>
      <c r="AS44" s="30">
        <f t="shared" si="30"/>
        <v>-0.13774597495527727</v>
      </c>
      <c r="AT44" s="30">
        <f t="shared" si="31"/>
        <v>0.11304347826086956</v>
      </c>
      <c r="AU44" s="30">
        <f t="shared" si="32"/>
        <v>-0.23013986400574943</v>
      </c>
      <c r="AV44" s="30">
        <f t="shared" si="33"/>
        <v>9.5418743361385783E-2</v>
      </c>
      <c r="AW44" s="129">
        <f t="shared" si="34"/>
        <v>-0.33333333333333331</v>
      </c>
      <c r="AX44" s="29">
        <f t="shared" si="35"/>
        <v>0</v>
      </c>
      <c r="AY44" s="30">
        <f t="shared" si="35"/>
        <v>0</v>
      </c>
      <c r="AZ44" s="30">
        <f t="shared" si="36"/>
        <v>0</v>
      </c>
      <c r="BA44" s="30">
        <f t="shared" si="37"/>
        <v>-4.1322314049586778E-3</v>
      </c>
      <c r="BB44" s="30">
        <f t="shared" si="38"/>
        <v>-3.8910505836575876E-3</v>
      </c>
      <c r="BC44" s="30">
        <f t="shared" si="39"/>
        <v>0</v>
      </c>
      <c r="BD44" s="30">
        <f t="shared" si="40"/>
        <v>-4.1322314049586657E-3</v>
      </c>
      <c r="BE44" s="129">
        <f t="shared" si="41"/>
        <v>0</v>
      </c>
    </row>
    <row r="45" spans="1:57" x14ac:dyDescent="0.25">
      <c r="A45" s="100">
        <v>6</v>
      </c>
      <c r="B45" s="101" t="s">
        <v>102</v>
      </c>
      <c r="C45" s="127" t="s">
        <v>102</v>
      </c>
      <c r="D45" s="109" t="s">
        <v>72</v>
      </c>
      <c r="E45" s="205">
        <v>32.864000000000004</v>
      </c>
      <c r="F45" s="206">
        <v>49.296000000000006</v>
      </c>
      <c r="G45" s="107">
        <v>4</v>
      </c>
      <c r="H45" s="106">
        <v>277</v>
      </c>
      <c r="I45" s="107">
        <v>131</v>
      </c>
      <c r="J45" s="107">
        <v>98.556000000000012</v>
      </c>
      <c r="K45" s="107">
        <v>420</v>
      </c>
      <c r="L45" s="108">
        <v>2.8105848451641702</v>
      </c>
      <c r="M45" s="123">
        <v>4</v>
      </c>
      <c r="N45" s="115" t="s">
        <v>72</v>
      </c>
      <c r="O45" s="205">
        <v>32.864000000000004</v>
      </c>
      <c r="P45" s="206">
        <v>49.296000000000006</v>
      </c>
      <c r="Q45" s="107">
        <v>4</v>
      </c>
      <c r="R45" s="106">
        <v>564</v>
      </c>
      <c r="S45" s="107">
        <v>298</v>
      </c>
      <c r="T45" s="107">
        <v>131.45600000000002</v>
      </c>
      <c r="U45" s="107">
        <v>560</v>
      </c>
      <c r="V45" s="108">
        <v>4.2904089581304765</v>
      </c>
      <c r="W45" s="180">
        <v>4</v>
      </c>
      <c r="X45" s="194" t="s">
        <v>72</v>
      </c>
      <c r="Y45" s="38">
        <v>32.864000000000004</v>
      </c>
      <c r="Z45" s="38">
        <v>49.296000000000006</v>
      </c>
      <c r="AA45" s="36">
        <v>4</v>
      </c>
      <c r="AB45" s="36">
        <v>564</v>
      </c>
      <c r="AC45" s="36">
        <v>298</v>
      </c>
      <c r="AD45" s="36">
        <v>131.45600000000002</v>
      </c>
      <c r="AE45" s="36">
        <v>560</v>
      </c>
      <c r="AF45" s="185">
        <v>4.2904089581304765</v>
      </c>
      <c r="AG45" s="175">
        <v>4</v>
      </c>
      <c r="AH45" s="29">
        <f t="shared" si="21"/>
        <v>0</v>
      </c>
      <c r="AI45" s="141">
        <f t="shared" si="21"/>
        <v>0</v>
      </c>
      <c r="AJ45" s="30">
        <f t="shared" si="22"/>
        <v>0</v>
      </c>
      <c r="AK45" s="30">
        <f t="shared" si="23"/>
        <v>0.34126040428061832</v>
      </c>
      <c r="AL45" s="30">
        <f t="shared" si="24"/>
        <v>0.38927738927738925</v>
      </c>
      <c r="AM45" s="30">
        <f t="shared" si="25"/>
        <v>0.14303601551223416</v>
      </c>
      <c r="AN45" s="30">
        <f t="shared" si="26"/>
        <v>0.20839676163070481</v>
      </c>
      <c r="AO45" s="129">
        <f t="shared" si="27"/>
        <v>0</v>
      </c>
      <c r="AP45" s="29">
        <f t="shared" si="28"/>
        <v>0</v>
      </c>
      <c r="AQ45" s="141">
        <f t="shared" si="28"/>
        <v>0</v>
      </c>
      <c r="AR45" s="30">
        <f t="shared" si="29"/>
        <v>0</v>
      </c>
      <c r="AS45" s="30">
        <f t="shared" si="30"/>
        <v>0.34126040428061832</v>
      </c>
      <c r="AT45" s="30">
        <f t="shared" si="31"/>
        <v>0.38927738927738925</v>
      </c>
      <c r="AU45" s="30">
        <f t="shared" si="32"/>
        <v>0.14303601551223416</v>
      </c>
      <c r="AV45" s="30">
        <f t="shared" si="33"/>
        <v>0.20839676163070481</v>
      </c>
      <c r="AW45" s="129">
        <f t="shared" si="34"/>
        <v>0</v>
      </c>
      <c r="AX45" s="29">
        <f t="shared" si="35"/>
        <v>0</v>
      </c>
      <c r="AY45" s="30">
        <f t="shared" si="35"/>
        <v>0</v>
      </c>
      <c r="AZ45" s="30">
        <f t="shared" si="36"/>
        <v>0</v>
      </c>
      <c r="BA45" s="30">
        <f t="shared" si="37"/>
        <v>0</v>
      </c>
      <c r="BB45" s="30">
        <f t="shared" si="38"/>
        <v>0</v>
      </c>
      <c r="BC45" s="30">
        <f t="shared" si="39"/>
        <v>0</v>
      </c>
      <c r="BD45" s="30">
        <f t="shared" si="40"/>
        <v>0</v>
      </c>
      <c r="BE45" s="129">
        <f t="shared" si="41"/>
        <v>0</v>
      </c>
    </row>
    <row r="46" spans="1:57" x14ac:dyDescent="0.25">
      <c r="A46" s="100">
        <v>6</v>
      </c>
      <c r="B46" s="101" t="s">
        <v>103</v>
      </c>
      <c r="C46" s="127" t="s">
        <v>103</v>
      </c>
      <c r="D46" s="109" t="s">
        <v>72</v>
      </c>
      <c r="E46" s="205">
        <v>48.495000000000005</v>
      </c>
      <c r="F46" s="206">
        <v>72.742500000000007</v>
      </c>
      <c r="G46" s="107">
        <v>1</v>
      </c>
      <c r="H46" s="106">
        <v>62</v>
      </c>
      <c r="I46" s="107">
        <v>50</v>
      </c>
      <c r="J46" s="107">
        <v>48</v>
      </c>
      <c r="K46" s="107">
        <v>70</v>
      </c>
      <c r="L46" s="108">
        <v>1.278482317764718</v>
      </c>
      <c r="M46" s="123">
        <v>1</v>
      </c>
      <c r="N46" s="115" t="s">
        <v>72</v>
      </c>
      <c r="O46" s="205">
        <v>48.495000000000005</v>
      </c>
      <c r="P46" s="206">
        <v>72.742500000000007</v>
      </c>
      <c r="Q46" s="107">
        <v>4</v>
      </c>
      <c r="R46" s="106">
        <v>204</v>
      </c>
      <c r="S46" s="107">
        <v>106</v>
      </c>
      <c r="T46" s="107">
        <v>145.19</v>
      </c>
      <c r="U46" s="107">
        <v>420</v>
      </c>
      <c r="V46" s="108">
        <v>1.4050554445898478</v>
      </c>
      <c r="W46" s="180">
        <v>5</v>
      </c>
      <c r="X46" s="194" t="s">
        <v>72</v>
      </c>
      <c r="Y46" s="38">
        <v>48.495000000000005</v>
      </c>
      <c r="Z46" s="38">
        <v>72.742500000000007</v>
      </c>
      <c r="AA46" s="36">
        <v>4</v>
      </c>
      <c r="AB46" s="36">
        <v>209</v>
      </c>
      <c r="AC46" s="36">
        <v>111</v>
      </c>
      <c r="AD46" s="36">
        <v>145.19</v>
      </c>
      <c r="AE46" s="36">
        <v>420</v>
      </c>
      <c r="AF46" s="185">
        <v>1.4394930780356774</v>
      </c>
      <c r="AG46" s="175">
        <v>5</v>
      </c>
      <c r="AH46" s="29">
        <f t="shared" si="21"/>
        <v>0</v>
      </c>
      <c r="AI46" s="141">
        <f t="shared" si="21"/>
        <v>0</v>
      </c>
      <c r="AJ46" s="30">
        <f t="shared" si="22"/>
        <v>0.6</v>
      </c>
      <c r="AK46" s="30">
        <f t="shared" si="23"/>
        <v>0.53383458646616544</v>
      </c>
      <c r="AL46" s="30">
        <f t="shared" si="24"/>
        <v>0.35897435897435898</v>
      </c>
      <c r="AM46" s="30">
        <f t="shared" si="25"/>
        <v>0.50307986955846573</v>
      </c>
      <c r="AN46" s="30">
        <f t="shared" si="26"/>
        <v>4.7166516007612701E-2</v>
      </c>
      <c r="AO46" s="129">
        <f t="shared" si="27"/>
        <v>0.66666666666666663</v>
      </c>
      <c r="AP46" s="29">
        <f t="shared" si="28"/>
        <v>0</v>
      </c>
      <c r="AQ46" s="141">
        <f t="shared" si="28"/>
        <v>0</v>
      </c>
      <c r="AR46" s="30">
        <f t="shared" si="29"/>
        <v>0.6</v>
      </c>
      <c r="AS46" s="30">
        <f t="shared" si="30"/>
        <v>0.54243542435424352</v>
      </c>
      <c r="AT46" s="30">
        <f t="shared" si="31"/>
        <v>0.37888198757763975</v>
      </c>
      <c r="AU46" s="30">
        <f t="shared" si="32"/>
        <v>0.50307986955846573</v>
      </c>
      <c r="AV46" s="30">
        <f t="shared" si="33"/>
        <v>5.9239226565384197E-2</v>
      </c>
      <c r="AW46" s="129">
        <f t="shared" si="34"/>
        <v>0.66666666666666663</v>
      </c>
      <c r="AX46" s="29">
        <f t="shared" si="35"/>
        <v>0</v>
      </c>
      <c r="AY46" s="30">
        <f t="shared" si="35"/>
        <v>0</v>
      </c>
      <c r="AZ46" s="30">
        <f t="shared" si="36"/>
        <v>0</v>
      </c>
      <c r="BA46" s="30">
        <f t="shared" si="37"/>
        <v>1.2106537530266344E-2</v>
      </c>
      <c r="BB46" s="30">
        <f t="shared" si="38"/>
        <v>2.3041474654377881E-2</v>
      </c>
      <c r="BC46" s="30">
        <f t="shared" si="39"/>
        <v>0</v>
      </c>
      <c r="BD46" s="30">
        <f t="shared" si="40"/>
        <v>1.2106537530266349E-2</v>
      </c>
      <c r="BE46" s="129">
        <f t="shared" si="41"/>
        <v>0</v>
      </c>
    </row>
    <row r="47" spans="1:57" x14ac:dyDescent="0.25">
      <c r="A47" s="100">
        <v>7</v>
      </c>
      <c r="B47" s="101" t="s">
        <v>104</v>
      </c>
      <c r="C47" s="127" t="s">
        <v>104</v>
      </c>
      <c r="D47" s="109" t="s">
        <v>56</v>
      </c>
      <c r="E47" s="205">
        <v>26.262</v>
      </c>
      <c r="F47" s="206">
        <v>87.54</v>
      </c>
      <c r="G47" s="107">
        <v>10</v>
      </c>
      <c r="H47" s="106">
        <v>829</v>
      </c>
      <c r="I47" s="107">
        <v>467</v>
      </c>
      <c r="J47" s="107">
        <v>185.976</v>
      </c>
      <c r="K47" s="107">
        <v>980</v>
      </c>
      <c r="L47" s="108">
        <v>4.4575644169140105</v>
      </c>
      <c r="M47" s="123">
        <v>15</v>
      </c>
      <c r="N47" s="110"/>
      <c r="O47" s="203"/>
      <c r="P47" s="201"/>
      <c r="Q47" s="112"/>
      <c r="R47" s="41"/>
      <c r="S47" s="112"/>
      <c r="T47" s="112"/>
      <c r="U47" s="112"/>
      <c r="V47" s="42"/>
      <c r="W47" s="179"/>
      <c r="X47" s="195"/>
      <c r="Y47" s="203"/>
      <c r="Z47" s="201"/>
      <c r="AA47" s="111"/>
      <c r="AB47" s="189"/>
      <c r="AC47" s="111"/>
      <c r="AD47" s="111"/>
      <c r="AE47" s="112"/>
      <c r="AF47" s="188"/>
      <c r="AG47" s="176"/>
      <c r="AH47" s="29">
        <f t="shared" si="21"/>
        <v>-1</v>
      </c>
      <c r="AI47" s="141">
        <f t="shared" si="21"/>
        <v>-1</v>
      </c>
      <c r="AJ47" s="30">
        <f t="shared" si="22"/>
        <v>-1</v>
      </c>
      <c r="AK47" s="30">
        <f t="shared" si="23"/>
        <v>-1</v>
      </c>
      <c r="AL47" s="30">
        <f t="shared" si="24"/>
        <v>-1</v>
      </c>
      <c r="AM47" s="30">
        <f t="shared" si="25"/>
        <v>-1</v>
      </c>
      <c r="AN47" s="30">
        <f t="shared" si="26"/>
        <v>-1</v>
      </c>
      <c r="AO47" s="129">
        <f t="shared" si="27"/>
        <v>-1</v>
      </c>
      <c r="AP47" s="29">
        <f t="shared" si="28"/>
        <v>-1</v>
      </c>
      <c r="AQ47" s="141">
        <f t="shared" si="28"/>
        <v>-1</v>
      </c>
      <c r="AR47" s="30">
        <f t="shared" si="29"/>
        <v>-1</v>
      </c>
      <c r="AS47" s="30">
        <f t="shared" si="30"/>
        <v>-1</v>
      </c>
      <c r="AT47" s="30">
        <f t="shared" si="31"/>
        <v>-1</v>
      </c>
      <c r="AU47" s="30">
        <f t="shared" si="32"/>
        <v>-1</v>
      </c>
      <c r="AV47" s="30">
        <f t="shared" si="33"/>
        <v>-1</v>
      </c>
      <c r="AW47" s="129">
        <f t="shared" si="34"/>
        <v>-1</v>
      </c>
      <c r="AX47" s="29">
        <f t="shared" si="35"/>
        <v>0</v>
      </c>
      <c r="AY47" s="30">
        <f t="shared" si="35"/>
        <v>0</v>
      </c>
      <c r="AZ47" s="30">
        <f t="shared" si="36"/>
        <v>0</v>
      </c>
      <c r="BA47" s="30">
        <f t="shared" si="37"/>
        <v>0</v>
      </c>
      <c r="BB47" s="30">
        <f t="shared" si="38"/>
        <v>0</v>
      </c>
      <c r="BC47" s="30">
        <f t="shared" si="39"/>
        <v>0</v>
      </c>
      <c r="BD47" s="30">
        <f t="shared" si="40"/>
        <v>0</v>
      </c>
      <c r="BE47" s="129">
        <f t="shared" si="41"/>
        <v>0</v>
      </c>
    </row>
    <row r="48" spans="1:57" x14ac:dyDescent="0.25">
      <c r="A48" s="100">
        <v>7</v>
      </c>
      <c r="B48" s="101" t="s">
        <v>105</v>
      </c>
      <c r="C48" s="127" t="s">
        <v>105</v>
      </c>
      <c r="D48" s="31"/>
      <c r="E48" s="201"/>
      <c r="F48" s="201"/>
      <c r="G48" s="35"/>
      <c r="H48" s="32"/>
      <c r="I48" s="35"/>
      <c r="J48" s="35"/>
      <c r="K48" s="35"/>
      <c r="L48" s="33"/>
      <c r="M48" s="124"/>
      <c r="N48" s="115" t="s">
        <v>56</v>
      </c>
      <c r="O48" s="205">
        <v>26.091999999999999</v>
      </c>
      <c r="P48" s="206">
        <v>86.973333333333329</v>
      </c>
      <c r="Q48" s="107">
        <v>16</v>
      </c>
      <c r="R48" s="106">
        <v>2200</v>
      </c>
      <c r="S48" s="107">
        <v>1063</v>
      </c>
      <c r="T48" s="107">
        <v>417.47199999999998</v>
      </c>
      <c r="U48" s="107">
        <v>2240</v>
      </c>
      <c r="V48" s="108">
        <v>5.2698145025295116</v>
      </c>
      <c r="W48" s="180">
        <v>24</v>
      </c>
      <c r="X48" s="194" t="s">
        <v>56</v>
      </c>
      <c r="Y48" s="38">
        <v>26.091999999999999</v>
      </c>
      <c r="Z48" s="38">
        <v>86.973333333333329</v>
      </c>
      <c r="AA48" s="36">
        <v>16</v>
      </c>
      <c r="AB48" s="36">
        <v>2202</v>
      </c>
      <c r="AC48" s="36">
        <v>1064</v>
      </c>
      <c r="AD48" s="36">
        <v>417.47199999999998</v>
      </c>
      <c r="AE48" s="36">
        <v>2240</v>
      </c>
      <c r="AF48" s="185">
        <v>5.2746052429863566</v>
      </c>
      <c r="AG48" s="175">
        <v>24</v>
      </c>
      <c r="AH48" s="29">
        <f t="shared" si="21"/>
        <v>1</v>
      </c>
      <c r="AI48" s="141">
        <f t="shared" si="21"/>
        <v>1</v>
      </c>
      <c r="AJ48" s="30">
        <f t="shared" si="22"/>
        <v>1</v>
      </c>
      <c r="AK48" s="30">
        <f t="shared" si="23"/>
        <v>1</v>
      </c>
      <c r="AL48" s="30">
        <f t="shared" si="24"/>
        <v>1</v>
      </c>
      <c r="AM48" s="30">
        <f t="shared" si="25"/>
        <v>1</v>
      </c>
      <c r="AN48" s="30">
        <f t="shared" si="26"/>
        <v>1</v>
      </c>
      <c r="AO48" s="129">
        <f t="shared" si="27"/>
        <v>1</v>
      </c>
      <c r="AP48" s="29">
        <f t="shared" si="28"/>
        <v>1</v>
      </c>
      <c r="AQ48" s="141">
        <f t="shared" si="28"/>
        <v>1</v>
      </c>
      <c r="AR48" s="30">
        <f t="shared" si="29"/>
        <v>1</v>
      </c>
      <c r="AS48" s="30">
        <f t="shared" si="30"/>
        <v>1</v>
      </c>
      <c r="AT48" s="30">
        <f t="shared" si="31"/>
        <v>1</v>
      </c>
      <c r="AU48" s="30">
        <f t="shared" si="32"/>
        <v>1</v>
      </c>
      <c r="AV48" s="30">
        <f t="shared" si="33"/>
        <v>1</v>
      </c>
      <c r="AW48" s="129">
        <f t="shared" si="34"/>
        <v>1</v>
      </c>
      <c r="AX48" s="29">
        <f t="shared" si="35"/>
        <v>0</v>
      </c>
      <c r="AY48" s="30">
        <f t="shared" si="35"/>
        <v>0</v>
      </c>
      <c r="AZ48" s="30">
        <f t="shared" si="36"/>
        <v>0</v>
      </c>
      <c r="BA48" s="30">
        <f t="shared" si="37"/>
        <v>4.5433893684688776E-4</v>
      </c>
      <c r="BB48" s="30">
        <f t="shared" si="38"/>
        <v>4.7014574518100609E-4</v>
      </c>
      <c r="BC48" s="30">
        <f t="shared" si="39"/>
        <v>0</v>
      </c>
      <c r="BD48" s="30">
        <f t="shared" si="40"/>
        <v>4.543389368468889E-4</v>
      </c>
      <c r="BE48" s="129">
        <f t="shared" si="41"/>
        <v>0</v>
      </c>
    </row>
    <row r="49" spans="1:57" x14ac:dyDescent="0.25">
      <c r="A49" s="100">
        <v>7</v>
      </c>
      <c r="B49" s="101" t="s">
        <v>106</v>
      </c>
      <c r="C49" s="127" t="s">
        <v>106</v>
      </c>
      <c r="D49" s="109" t="s">
        <v>56</v>
      </c>
      <c r="E49" s="205">
        <v>26.195</v>
      </c>
      <c r="F49" s="206">
        <v>87.316666666666677</v>
      </c>
      <c r="G49" s="107">
        <v>9</v>
      </c>
      <c r="H49" s="106">
        <v>567</v>
      </c>
      <c r="I49" s="107">
        <v>325</v>
      </c>
      <c r="J49" s="107">
        <v>171.565</v>
      </c>
      <c r="K49" s="107">
        <v>910</v>
      </c>
      <c r="L49" s="108">
        <v>3.3048698743916298</v>
      </c>
      <c r="M49" s="123">
        <v>14</v>
      </c>
      <c r="N49" s="110"/>
      <c r="O49" s="203"/>
      <c r="P49" s="201"/>
      <c r="Q49" s="112"/>
      <c r="R49" s="41"/>
      <c r="S49" s="112"/>
      <c r="T49" s="112"/>
      <c r="U49" s="112"/>
      <c r="V49" s="42"/>
      <c r="W49" s="179"/>
      <c r="X49" s="195"/>
      <c r="Y49" s="203"/>
      <c r="Z49" s="201"/>
      <c r="AA49" s="111"/>
      <c r="AB49" s="189"/>
      <c r="AC49" s="111"/>
      <c r="AD49" s="111"/>
      <c r="AE49" s="112"/>
      <c r="AF49" s="188"/>
      <c r="AG49" s="176"/>
      <c r="AH49" s="29">
        <f t="shared" si="21"/>
        <v>-1</v>
      </c>
      <c r="AI49" s="141">
        <f t="shared" si="21"/>
        <v>-1</v>
      </c>
      <c r="AJ49" s="30">
        <f t="shared" si="22"/>
        <v>-1</v>
      </c>
      <c r="AK49" s="30">
        <f t="shared" si="23"/>
        <v>-1</v>
      </c>
      <c r="AL49" s="30">
        <f t="shared" si="24"/>
        <v>-1</v>
      </c>
      <c r="AM49" s="30">
        <f t="shared" si="25"/>
        <v>-1</v>
      </c>
      <c r="AN49" s="30">
        <f t="shared" si="26"/>
        <v>-1</v>
      </c>
      <c r="AO49" s="129">
        <f t="shared" si="27"/>
        <v>-1</v>
      </c>
      <c r="AP49" s="29">
        <f t="shared" si="28"/>
        <v>-1</v>
      </c>
      <c r="AQ49" s="141">
        <f t="shared" si="28"/>
        <v>-1</v>
      </c>
      <c r="AR49" s="30">
        <f t="shared" si="29"/>
        <v>-1</v>
      </c>
      <c r="AS49" s="30">
        <f t="shared" si="30"/>
        <v>-1</v>
      </c>
      <c r="AT49" s="30">
        <f t="shared" si="31"/>
        <v>-1</v>
      </c>
      <c r="AU49" s="30">
        <f t="shared" si="32"/>
        <v>-1</v>
      </c>
      <c r="AV49" s="30">
        <f t="shared" si="33"/>
        <v>-1</v>
      </c>
      <c r="AW49" s="129">
        <f t="shared" si="34"/>
        <v>-1</v>
      </c>
      <c r="AX49" s="29">
        <f t="shared" si="35"/>
        <v>0</v>
      </c>
      <c r="AY49" s="30">
        <f t="shared" si="35"/>
        <v>0</v>
      </c>
      <c r="AZ49" s="30">
        <f t="shared" si="36"/>
        <v>0</v>
      </c>
      <c r="BA49" s="30">
        <f t="shared" si="37"/>
        <v>0</v>
      </c>
      <c r="BB49" s="30">
        <f t="shared" si="38"/>
        <v>0</v>
      </c>
      <c r="BC49" s="30">
        <f t="shared" si="39"/>
        <v>0</v>
      </c>
      <c r="BD49" s="30">
        <f t="shared" si="40"/>
        <v>0</v>
      </c>
      <c r="BE49" s="129">
        <f t="shared" si="41"/>
        <v>0</v>
      </c>
    </row>
    <row r="50" spans="1:57" x14ac:dyDescent="0.25">
      <c r="A50" s="100">
        <v>7</v>
      </c>
      <c r="B50" s="101" t="s">
        <v>107</v>
      </c>
      <c r="C50" s="127" t="s">
        <v>107</v>
      </c>
      <c r="D50" s="109" t="s">
        <v>56</v>
      </c>
      <c r="E50" s="205">
        <v>24</v>
      </c>
      <c r="F50" s="206">
        <v>72.099999999999994</v>
      </c>
      <c r="G50" s="107">
        <v>11</v>
      </c>
      <c r="H50" s="106">
        <v>869</v>
      </c>
      <c r="I50" s="107">
        <v>327</v>
      </c>
      <c r="J50" s="107">
        <v>264</v>
      </c>
      <c r="K50" s="107">
        <v>1370</v>
      </c>
      <c r="L50" s="108">
        <v>4.4427402862985685</v>
      </c>
      <c r="M50" s="123">
        <v>15</v>
      </c>
      <c r="N50" s="113" t="s">
        <v>56</v>
      </c>
      <c r="O50" s="205">
        <v>25.222999999999999</v>
      </c>
      <c r="P50" s="206">
        <v>84.076666666666654</v>
      </c>
      <c r="Q50" s="107">
        <v>1</v>
      </c>
      <c r="R50" s="106">
        <v>18</v>
      </c>
      <c r="S50" s="107">
        <v>4</v>
      </c>
      <c r="T50" s="107">
        <v>25.222999999999999</v>
      </c>
      <c r="U50" s="107">
        <v>140</v>
      </c>
      <c r="V50" s="108">
        <v>0.71363438131863777</v>
      </c>
      <c r="W50" s="180">
        <v>1</v>
      </c>
      <c r="X50" s="193" t="s">
        <v>56</v>
      </c>
      <c r="Y50" s="38">
        <v>25.222999999999999</v>
      </c>
      <c r="Z50" s="38">
        <v>84.076666666666654</v>
      </c>
      <c r="AA50" s="36">
        <v>1</v>
      </c>
      <c r="AB50" s="36">
        <v>17</v>
      </c>
      <c r="AC50" s="36">
        <v>4</v>
      </c>
      <c r="AD50" s="36">
        <v>25.222999999999999</v>
      </c>
      <c r="AE50" s="36">
        <v>140</v>
      </c>
      <c r="AF50" s="185">
        <v>0.67398802680093572</v>
      </c>
      <c r="AG50" s="175">
        <v>1</v>
      </c>
      <c r="AH50" s="29">
        <f t="shared" si="21"/>
        <v>2.484610852650182E-2</v>
      </c>
      <c r="AI50" s="141">
        <f t="shared" si="21"/>
        <v>7.6686658271615443E-2</v>
      </c>
      <c r="AJ50" s="30">
        <f t="shared" si="22"/>
        <v>-0.83333333333333337</v>
      </c>
      <c r="AK50" s="30">
        <f t="shared" si="23"/>
        <v>-0.95941375422773389</v>
      </c>
      <c r="AL50" s="30">
        <f t="shared" si="24"/>
        <v>-0.97583081570996977</v>
      </c>
      <c r="AM50" s="30">
        <f t="shared" si="25"/>
        <v>-0.82558095310538915</v>
      </c>
      <c r="AN50" s="30">
        <f t="shared" si="26"/>
        <v>-0.7232030535715851</v>
      </c>
      <c r="AO50" s="129">
        <f t="shared" si="27"/>
        <v>-0.875</v>
      </c>
      <c r="AP50" s="29">
        <f t="shared" si="28"/>
        <v>2.484610852650182E-2</v>
      </c>
      <c r="AQ50" s="141">
        <f t="shared" si="28"/>
        <v>7.6686658271615443E-2</v>
      </c>
      <c r="AR50" s="30">
        <f t="shared" si="29"/>
        <v>-0.83333333333333337</v>
      </c>
      <c r="AS50" s="30">
        <f t="shared" si="30"/>
        <v>-0.96162528216704291</v>
      </c>
      <c r="AT50" s="30">
        <f t="shared" si="31"/>
        <v>-0.97583081570996977</v>
      </c>
      <c r="AU50" s="30">
        <f t="shared" si="32"/>
        <v>-0.82558095310538915</v>
      </c>
      <c r="AV50" s="30">
        <f t="shared" si="33"/>
        <v>-0.73655508537538072</v>
      </c>
      <c r="AW50" s="129">
        <f t="shared" si="34"/>
        <v>-0.875</v>
      </c>
      <c r="AX50" s="29">
        <f t="shared" si="35"/>
        <v>0</v>
      </c>
      <c r="AY50" s="30">
        <f t="shared" si="35"/>
        <v>0</v>
      </c>
      <c r="AZ50" s="30">
        <f t="shared" si="36"/>
        <v>0</v>
      </c>
      <c r="BA50" s="30">
        <f t="shared" si="37"/>
        <v>-2.8571428571428571E-2</v>
      </c>
      <c r="BB50" s="30">
        <f t="shared" si="38"/>
        <v>0</v>
      </c>
      <c r="BC50" s="30">
        <f t="shared" si="39"/>
        <v>0</v>
      </c>
      <c r="BD50" s="30">
        <f t="shared" si="40"/>
        <v>-2.8571428571428529E-2</v>
      </c>
      <c r="BE50" s="129">
        <f t="shared" si="41"/>
        <v>0</v>
      </c>
    </row>
    <row r="51" spans="1:57" x14ac:dyDescent="0.25">
      <c r="A51" s="100">
        <v>7</v>
      </c>
      <c r="B51" s="101" t="s">
        <v>108</v>
      </c>
      <c r="C51" s="127" t="s">
        <v>108</v>
      </c>
      <c r="D51" s="109" t="s">
        <v>56</v>
      </c>
      <c r="E51" s="205">
        <v>20.010000000000002</v>
      </c>
      <c r="F51" s="206">
        <v>33.49</v>
      </c>
      <c r="G51" s="107">
        <v>1</v>
      </c>
      <c r="H51" s="106">
        <v>18</v>
      </c>
      <c r="I51" s="107">
        <v>14</v>
      </c>
      <c r="J51" s="107">
        <v>20.100000000000001</v>
      </c>
      <c r="K51" s="107">
        <v>120</v>
      </c>
      <c r="L51" s="108">
        <v>1.7915795759928337</v>
      </c>
      <c r="M51" s="123">
        <v>1</v>
      </c>
      <c r="N51" s="113" t="s">
        <v>56</v>
      </c>
      <c r="O51" s="205">
        <v>20.010000000000002</v>
      </c>
      <c r="P51" s="206">
        <v>33.49</v>
      </c>
      <c r="Q51" s="107">
        <v>1</v>
      </c>
      <c r="R51" s="106">
        <v>8</v>
      </c>
      <c r="S51" s="107">
        <v>5</v>
      </c>
      <c r="T51" s="107">
        <v>20</v>
      </c>
      <c r="U51" s="107">
        <v>120</v>
      </c>
      <c r="V51" s="108">
        <v>0.79625758933014823</v>
      </c>
      <c r="W51" s="180">
        <v>1</v>
      </c>
      <c r="X51" s="195"/>
      <c r="Y51" s="203"/>
      <c r="Z51" s="201"/>
      <c r="AA51" s="111"/>
      <c r="AB51" s="189"/>
      <c r="AC51" s="111"/>
      <c r="AD51" s="111"/>
      <c r="AE51" s="112"/>
      <c r="AF51" s="188"/>
      <c r="AG51" s="176"/>
      <c r="AH51" s="29">
        <f t="shared" si="21"/>
        <v>0</v>
      </c>
      <c r="AI51" s="141">
        <f t="shared" si="21"/>
        <v>0</v>
      </c>
      <c r="AJ51" s="30">
        <f t="shared" si="22"/>
        <v>0</v>
      </c>
      <c r="AK51" s="30">
        <f t="shared" si="23"/>
        <v>-0.38461538461538464</v>
      </c>
      <c r="AL51" s="30">
        <f t="shared" si="24"/>
        <v>-0.47368421052631576</v>
      </c>
      <c r="AM51" s="30">
        <f t="shared" si="25"/>
        <v>-2.4937655860349482E-3</v>
      </c>
      <c r="AN51" s="30">
        <f t="shared" si="26"/>
        <v>-0.38461538461538464</v>
      </c>
      <c r="AO51" s="129">
        <f t="shared" si="27"/>
        <v>0</v>
      </c>
      <c r="AP51" s="29">
        <f t="shared" si="28"/>
        <v>-1</v>
      </c>
      <c r="AQ51" s="141">
        <f t="shared" si="28"/>
        <v>-1</v>
      </c>
      <c r="AR51" s="30">
        <f t="shared" si="29"/>
        <v>-1</v>
      </c>
      <c r="AS51" s="30">
        <f t="shared" si="30"/>
        <v>-1</v>
      </c>
      <c r="AT51" s="30">
        <f t="shared" si="31"/>
        <v>-1</v>
      </c>
      <c r="AU51" s="30">
        <f t="shared" si="32"/>
        <v>-1</v>
      </c>
      <c r="AV51" s="30">
        <f t="shared" si="33"/>
        <v>-1</v>
      </c>
      <c r="AW51" s="129">
        <f t="shared" si="34"/>
        <v>-1</v>
      </c>
      <c r="AX51" s="29">
        <f t="shared" si="35"/>
        <v>-1</v>
      </c>
      <c r="AY51" s="30">
        <f t="shared" si="35"/>
        <v>-1</v>
      </c>
      <c r="AZ51" s="30">
        <f t="shared" si="36"/>
        <v>-1</v>
      </c>
      <c r="BA51" s="30">
        <f t="shared" si="37"/>
        <v>-1</v>
      </c>
      <c r="BB51" s="30">
        <f t="shared" si="38"/>
        <v>-1</v>
      </c>
      <c r="BC51" s="30">
        <f t="shared" si="39"/>
        <v>-1</v>
      </c>
      <c r="BD51" s="30">
        <f t="shared" si="40"/>
        <v>-1</v>
      </c>
      <c r="BE51" s="129">
        <f t="shared" si="41"/>
        <v>-1</v>
      </c>
    </row>
    <row r="52" spans="1:57" ht="16.5" customHeight="1" x14ac:dyDescent="0.25">
      <c r="A52" s="100">
        <v>7</v>
      </c>
      <c r="B52" s="101" t="s">
        <v>109</v>
      </c>
      <c r="C52" s="127" t="s">
        <v>109</v>
      </c>
      <c r="D52" s="109" t="s">
        <v>56</v>
      </c>
      <c r="E52" s="205">
        <v>27.544</v>
      </c>
      <c r="F52" s="206">
        <v>91.813333333333333</v>
      </c>
      <c r="G52" s="107">
        <v>16</v>
      </c>
      <c r="H52" s="106">
        <v>1306</v>
      </c>
      <c r="I52" s="107">
        <v>796</v>
      </c>
      <c r="J52" s="107">
        <v>292.53500000000003</v>
      </c>
      <c r="K52" s="107">
        <v>1620</v>
      </c>
      <c r="L52" s="108">
        <v>4.464423060488488</v>
      </c>
      <c r="M52" s="123">
        <v>25</v>
      </c>
      <c r="N52" s="113" t="s">
        <v>56</v>
      </c>
      <c r="O52" s="205">
        <v>22.617000000000001</v>
      </c>
      <c r="P52" s="206">
        <v>75.39</v>
      </c>
      <c r="Q52" s="107">
        <v>15</v>
      </c>
      <c r="R52" s="106">
        <v>1499</v>
      </c>
      <c r="S52" s="107">
        <v>972</v>
      </c>
      <c r="T52" s="107">
        <v>339.255</v>
      </c>
      <c r="U52" s="107">
        <v>2100</v>
      </c>
      <c r="V52" s="108">
        <v>4.4185052541598502</v>
      </c>
      <c r="W52" s="180">
        <v>19</v>
      </c>
      <c r="X52" s="193" t="s">
        <v>56</v>
      </c>
      <c r="Y52" s="38">
        <v>22.617000000000001</v>
      </c>
      <c r="Z52" s="38">
        <v>75.39</v>
      </c>
      <c r="AA52" s="36">
        <v>15</v>
      </c>
      <c r="AB52" s="36">
        <v>1507</v>
      </c>
      <c r="AC52" s="36">
        <v>973</v>
      </c>
      <c r="AD52" s="36">
        <v>339.255</v>
      </c>
      <c r="AE52" s="36">
        <v>2100</v>
      </c>
      <c r="AF52" s="185">
        <v>4.4420863362367538</v>
      </c>
      <c r="AG52" s="175">
        <v>19</v>
      </c>
      <c r="AH52" s="29">
        <f t="shared" si="21"/>
        <v>-9.8223719622814523E-2</v>
      </c>
      <c r="AI52" s="141">
        <f t="shared" si="21"/>
        <v>-9.8223719622814537E-2</v>
      </c>
      <c r="AJ52" s="30">
        <f t="shared" si="22"/>
        <v>-3.2258064516129031E-2</v>
      </c>
      <c r="AK52" s="30">
        <f t="shared" si="23"/>
        <v>6.8805704099821743E-2</v>
      </c>
      <c r="AL52" s="30">
        <f t="shared" si="24"/>
        <v>9.9547511312217188E-2</v>
      </c>
      <c r="AM52" s="30">
        <f t="shared" si="25"/>
        <v>7.3948622168758568E-2</v>
      </c>
      <c r="AN52" s="30">
        <f t="shared" si="26"/>
        <v>-5.1692195075938377E-3</v>
      </c>
      <c r="AO52" s="129">
        <f t="shared" si="27"/>
        <v>-0.13636363636363635</v>
      </c>
      <c r="AP52" s="29">
        <f t="shared" si="28"/>
        <v>-9.8223719622814523E-2</v>
      </c>
      <c r="AQ52" s="141">
        <f t="shared" si="28"/>
        <v>-9.8223719622814537E-2</v>
      </c>
      <c r="AR52" s="30">
        <f t="shared" si="29"/>
        <v>-3.2258064516129031E-2</v>
      </c>
      <c r="AS52" s="30">
        <f t="shared" si="30"/>
        <v>7.1453963739779594E-2</v>
      </c>
      <c r="AT52" s="30">
        <f t="shared" si="31"/>
        <v>0.10005652911249294</v>
      </c>
      <c r="AU52" s="30">
        <f t="shared" si="32"/>
        <v>7.3948622168758568E-2</v>
      </c>
      <c r="AV52" s="30">
        <f t="shared" si="33"/>
        <v>-2.5079100303814954E-3</v>
      </c>
      <c r="AW52" s="129">
        <f t="shared" si="34"/>
        <v>-0.13636363636363635</v>
      </c>
      <c r="AX52" s="29">
        <f t="shared" si="35"/>
        <v>0</v>
      </c>
      <c r="AY52" s="30">
        <f t="shared" si="35"/>
        <v>0</v>
      </c>
      <c r="AZ52" s="30">
        <f t="shared" si="36"/>
        <v>0</v>
      </c>
      <c r="BA52" s="30">
        <f t="shared" si="37"/>
        <v>2.6613439787092482E-3</v>
      </c>
      <c r="BB52" s="30">
        <f t="shared" si="38"/>
        <v>5.1413881748071976E-4</v>
      </c>
      <c r="BC52" s="30">
        <f t="shared" si="39"/>
        <v>0</v>
      </c>
      <c r="BD52" s="30">
        <f t="shared" si="40"/>
        <v>2.6613439787092218E-3</v>
      </c>
      <c r="BE52" s="129">
        <f t="shared" si="41"/>
        <v>0</v>
      </c>
    </row>
    <row r="53" spans="1:57" x14ac:dyDescent="0.25">
      <c r="A53" s="100">
        <v>7</v>
      </c>
      <c r="B53" s="101" t="s">
        <v>110</v>
      </c>
      <c r="C53" s="127" t="s">
        <v>111</v>
      </c>
      <c r="D53" s="109" t="s">
        <v>56</v>
      </c>
      <c r="E53" s="205">
        <v>28.445</v>
      </c>
      <c r="F53" s="206">
        <v>94.816666666666677</v>
      </c>
      <c r="G53" s="107">
        <v>5</v>
      </c>
      <c r="H53" s="106">
        <v>562</v>
      </c>
      <c r="I53" s="107">
        <v>329</v>
      </c>
      <c r="J53" s="107">
        <v>115.045</v>
      </c>
      <c r="K53" s="107">
        <v>560</v>
      </c>
      <c r="L53" s="108">
        <v>4.8850449823981918</v>
      </c>
      <c r="M53" s="123">
        <v>8</v>
      </c>
      <c r="N53" s="113" t="s">
        <v>56</v>
      </c>
      <c r="O53" s="205">
        <v>24.792000000000002</v>
      </c>
      <c r="P53" s="206">
        <v>82.640000000000015</v>
      </c>
      <c r="Q53" s="107">
        <v>2</v>
      </c>
      <c r="R53" s="106">
        <v>55</v>
      </c>
      <c r="S53" s="107">
        <v>31</v>
      </c>
      <c r="T53" s="107">
        <v>49.584000000000003</v>
      </c>
      <c r="U53" s="107">
        <v>280</v>
      </c>
      <c r="V53" s="108">
        <v>1.1092287834785415</v>
      </c>
      <c r="W53" s="180">
        <v>3</v>
      </c>
      <c r="X53" s="193" t="s">
        <v>56</v>
      </c>
      <c r="Y53" s="38">
        <v>24.792000000000002</v>
      </c>
      <c r="Z53" s="38">
        <v>82.640000000000015</v>
      </c>
      <c r="AA53" s="36">
        <v>2</v>
      </c>
      <c r="AB53" s="36">
        <v>55</v>
      </c>
      <c r="AC53" s="36">
        <v>31</v>
      </c>
      <c r="AD53" s="36">
        <v>49.584000000000003</v>
      </c>
      <c r="AE53" s="36">
        <v>280</v>
      </c>
      <c r="AF53" s="185">
        <v>1.1092287834785415</v>
      </c>
      <c r="AG53" s="175">
        <v>3</v>
      </c>
      <c r="AH53" s="29">
        <f t="shared" si="21"/>
        <v>-6.8617690703833778E-2</v>
      </c>
      <c r="AI53" s="141">
        <f t="shared" si="21"/>
        <v>-6.8617690703833764E-2</v>
      </c>
      <c r="AJ53" s="30">
        <f t="shared" si="22"/>
        <v>-0.42857142857142855</v>
      </c>
      <c r="AK53" s="30">
        <f t="shared" si="23"/>
        <v>-0.82171799027552672</v>
      </c>
      <c r="AL53" s="30">
        <f t="shared" si="24"/>
        <v>-0.82777777777777772</v>
      </c>
      <c r="AM53" s="30">
        <f t="shared" si="25"/>
        <v>-0.39762739250071366</v>
      </c>
      <c r="AN53" s="30">
        <f t="shared" si="26"/>
        <v>-0.62990386265205767</v>
      </c>
      <c r="AO53" s="129">
        <f t="shared" si="27"/>
        <v>-0.45454545454545453</v>
      </c>
      <c r="AP53" s="29">
        <f t="shared" si="28"/>
        <v>-6.8617690703833778E-2</v>
      </c>
      <c r="AQ53" s="141">
        <f t="shared" si="28"/>
        <v>-6.8617690703833764E-2</v>
      </c>
      <c r="AR53" s="30">
        <f t="shared" si="29"/>
        <v>-0.42857142857142855</v>
      </c>
      <c r="AS53" s="30">
        <f t="shared" si="30"/>
        <v>-0.82171799027552672</v>
      </c>
      <c r="AT53" s="30">
        <f t="shared" si="31"/>
        <v>-0.82777777777777772</v>
      </c>
      <c r="AU53" s="30">
        <f t="shared" si="32"/>
        <v>-0.39762739250071366</v>
      </c>
      <c r="AV53" s="30">
        <f t="shared" si="33"/>
        <v>-0.62990386265205767</v>
      </c>
      <c r="AW53" s="129">
        <f t="shared" si="34"/>
        <v>-0.45454545454545453</v>
      </c>
      <c r="AX53" s="29">
        <f t="shared" si="35"/>
        <v>0</v>
      </c>
      <c r="AY53" s="30">
        <f t="shared" si="35"/>
        <v>0</v>
      </c>
      <c r="AZ53" s="30">
        <f t="shared" si="36"/>
        <v>0</v>
      </c>
      <c r="BA53" s="30">
        <f t="shared" si="37"/>
        <v>0</v>
      </c>
      <c r="BB53" s="30">
        <f t="shared" si="38"/>
        <v>0</v>
      </c>
      <c r="BC53" s="30">
        <f t="shared" si="39"/>
        <v>0</v>
      </c>
      <c r="BD53" s="30">
        <f t="shared" si="40"/>
        <v>0</v>
      </c>
      <c r="BE53" s="129">
        <f t="shared" si="41"/>
        <v>0</v>
      </c>
    </row>
    <row r="54" spans="1:57" x14ac:dyDescent="0.25">
      <c r="A54" s="100">
        <v>7</v>
      </c>
      <c r="B54" s="101" t="s">
        <v>110</v>
      </c>
      <c r="C54" s="127" t="s">
        <v>112</v>
      </c>
      <c r="D54" s="109" t="s">
        <v>56</v>
      </c>
      <c r="E54" s="205">
        <v>28.986000000000001</v>
      </c>
      <c r="F54" s="206">
        <v>96.62</v>
      </c>
      <c r="G54" s="107">
        <v>11</v>
      </c>
      <c r="H54" s="106">
        <v>1190</v>
      </c>
      <c r="I54" s="107">
        <v>510</v>
      </c>
      <c r="J54" s="107">
        <v>316.13799999999998</v>
      </c>
      <c r="K54" s="107">
        <v>1290</v>
      </c>
      <c r="L54" s="108">
        <v>3.7641789345159395</v>
      </c>
      <c r="M54" s="123">
        <v>18</v>
      </c>
      <c r="N54" s="113" t="s">
        <v>56</v>
      </c>
      <c r="O54" s="205">
        <v>28.986000000000001</v>
      </c>
      <c r="P54" s="206">
        <v>96.62</v>
      </c>
      <c r="Q54" s="107">
        <v>16</v>
      </c>
      <c r="R54" s="106">
        <v>1983</v>
      </c>
      <c r="S54" s="107">
        <v>940</v>
      </c>
      <c r="T54" s="107">
        <v>502.79499999999996</v>
      </c>
      <c r="U54" s="107">
        <v>2340</v>
      </c>
      <c r="V54" s="108">
        <v>3.9439533010471468</v>
      </c>
      <c r="W54" s="180">
        <v>26</v>
      </c>
      <c r="X54" s="193" t="s">
        <v>56</v>
      </c>
      <c r="Y54" s="38">
        <v>28.986000000000001</v>
      </c>
      <c r="Z54" s="38">
        <v>96.62</v>
      </c>
      <c r="AA54" s="36">
        <v>16</v>
      </c>
      <c r="AB54" s="36">
        <v>1995</v>
      </c>
      <c r="AC54" s="36">
        <v>944</v>
      </c>
      <c r="AD54" s="36">
        <v>502.79499999999996</v>
      </c>
      <c r="AE54" s="36">
        <v>2340</v>
      </c>
      <c r="AF54" s="185">
        <v>3.967819886832606</v>
      </c>
      <c r="AG54" s="175">
        <v>26</v>
      </c>
      <c r="AH54" s="29">
        <f t="shared" si="21"/>
        <v>0</v>
      </c>
      <c r="AI54" s="141">
        <f t="shared" si="21"/>
        <v>0</v>
      </c>
      <c r="AJ54" s="30">
        <f t="shared" si="22"/>
        <v>0.18518518518518517</v>
      </c>
      <c r="AK54" s="30">
        <f t="shared" si="23"/>
        <v>0.24992121021115662</v>
      </c>
      <c r="AL54" s="30">
        <f t="shared" si="24"/>
        <v>0.29655172413793102</v>
      </c>
      <c r="AM54" s="30">
        <f t="shared" si="25"/>
        <v>0.22792707095696471</v>
      </c>
      <c r="AN54" s="30">
        <f t="shared" si="26"/>
        <v>2.3322688433104519E-2</v>
      </c>
      <c r="AO54" s="129">
        <f t="shared" si="27"/>
        <v>0.18181818181818182</v>
      </c>
      <c r="AP54" s="29">
        <f t="shared" si="28"/>
        <v>0</v>
      </c>
      <c r="AQ54" s="141">
        <f t="shared" si="28"/>
        <v>0</v>
      </c>
      <c r="AR54" s="30">
        <f t="shared" si="29"/>
        <v>0.18518518518518517</v>
      </c>
      <c r="AS54" s="30">
        <f t="shared" si="30"/>
        <v>0.25274725274725274</v>
      </c>
      <c r="AT54" s="30">
        <f t="shared" si="31"/>
        <v>0.29848693259972492</v>
      </c>
      <c r="AU54" s="30">
        <f t="shared" si="32"/>
        <v>0.22792707095696471</v>
      </c>
      <c r="AV54" s="30">
        <f t="shared" si="33"/>
        <v>2.6337426714861972E-2</v>
      </c>
      <c r="AW54" s="129">
        <f t="shared" si="34"/>
        <v>0.18181818181818182</v>
      </c>
      <c r="AX54" s="29">
        <f t="shared" si="35"/>
        <v>0</v>
      </c>
      <c r="AY54" s="30">
        <f t="shared" si="35"/>
        <v>0</v>
      </c>
      <c r="AZ54" s="30">
        <f t="shared" si="36"/>
        <v>0</v>
      </c>
      <c r="BA54" s="30">
        <f t="shared" si="37"/>
        <v>3.0165912518853697E-3</v>
      </c>
      <c r="BB54" s="30">
        <f t="shared" si="38"/>
        <v>2.1231422505307855E-3</v>
      </c>
      <c r="BC54" s="30">
        <f t="shared" si="39"/>
        <v>0</v>
      </c>
      <c r="BD54" s="30">
        <f t="shared" si="40"/>
        <v>3.0165912518853579E-3</v>
      </c>
      <c r="BE54" s="129">
        <f t="shared" si="41"/>
        <v>0</v>
      </c>
    </row>
    <row r="55" spans="1:57" x14ac:dyDescent="0.25">
      <c r="A55" s="100">
        <v>7</v>
      </c>
      <c r="B55" s="101" t="s">
        <v>113</v>
      </c>
      <c r="C55" s="127" t="s">
        <v>113</v>
      </c>
      <c r="D55" s="109" t="s">
        <v>56</v>
      </c>
      <c r="E55" s="205">
        <v>15.492000000000001</v>
      </c>
      <c r="F55" s="206">
        <v>58.095000000000006</v>
      </c>
      <c r="G55" s="107">
        <v>1.6666666666666667</v>
      </c>
      <c r="H55" s="106">
        <v>19.333333333333332</v>
      </c>
      <c r="I55" s="107">
        <v>14</v>
      </c>
      <c r="J55" s="107">
        <v>20.656000000000002</v>
      </c>
      <c r="K55" s="107">
        <v>186.66666666666666</v>
      </c>
      <c r="L55" s="108">
        <v>0.93596695068422398</v>
      </c>
      <c r="M55" s="123">
        <v>2</v>
      </c>
      <c r="N55" s="114" t="s">
        <v>56</v>
      </c>
      <c r="O55" s="205">
        <v>15.492000000000001</v>
      </c>
      <c r="P55" s="206">
        <v>58.095000000000006</v>
      </c>
      <c r="Q55" s="107">
        <v>0.66666666666666663</v>
      </c>
      <c r="R55" s="106">
        <v>7.666666666666667</v>
      </c>
      <c r="S55" s="107">
        <v>15</v>
      </c>
      <c r="T55" s="107">
        <v>10.328000000000001</v>
      </c>
      <c r="U55" s="107">
        <v>93.333333333333329</v>
      </c>
      <c r="V55" s="108">
        <v>0</v>
      </c>
      <c r="W55" s="180">
        <v>1</v>
      </c>
      <c r="X55" s="37" t="s">
        <v>56</v>
      </c>
      <c r="Y55" s="38">
        <v>15.492000000000001</v>
      </c>
      <c r="Z55" s="38">
        <v>58.095000000000006</v>
      </c>
      <c r="AA55" s="38">
        <v>0.33333333333333331</v>
      </c>
      <c r="AB55" s="36">
        <v>3</v>
      </c>
      <c r="AC55" s="38">
        <v>6</v>
      </c>
      <c r="AD55" s="38">
        <v>5.1640000000000006</v>
      </c>
      <c r="AE55" s="38">
        <v>46.666666666666664</v>
      </c>
      <c r="AF55" s="185">
        <v>0</v>
      </c>
      <c r="AG55" s="175">
        <v>1</v>
      </c>
      <c r="AH55" s="29">
        <f t="shared" si="21"/>
        <v>0</v>
      </c>
      <c r="AI55" s="141">
        <f t="shared" si="21"/>
        <v>0</v>
      </c>
      <c r="AJ55" s="30">
        <f t="shared" si="22"/>
        <v>-0.42857142857142855</v>
      </c>
      <c r="AK55" s="30">
        <f t="shared" si="23"/>
        <v>-0.43209876543209869</v>
      </c>
      <c r="AL55" s="30">
        <f t="shared" si="24"/>
        <v>3.4482758620689655E-2</v>
      </c>
      <c r="AM55" s="30">
        <f t="shared" si="25"/>
        <v>-0.33333333333333337</v>
      </c>
      <c r="AN55" s="30">
        <f t="shared" si="26"/>
        <v>-1</v>
      </c>
      <c r="AO55" s="129">
        <f t="shared" si="27"/>
        <v>-0.33333333333333331</v>
      </c>
      <c r="AP55" s="29">
        <f t="shared" si="28"/>
        <v>0</v>
      </c>
      <c r="AQ55" s="141">
        <f t="shared" si="28"/>
        <v>0</v>
      </c>
      <c r="AR55" s="30">
        <f t="shared" si="29"/>
        <v>-0.66666666666666674</v>
      </c>
      <c r="AS55" s="30">
        <f t="shared" si="30"/>
        <v>-0.73134328358208955</v>
      </c>
      <c r="AT55" s="30">
        <f t="shared" si="31"/>
        <v>-0.4</v>
      </c>
      <c r="AU55" s="30">
        <f t="shared" si="32"/>
        <v>-0.6</v>
      </c>
      <c r="AV55" s="30">
        <f t="shared" si="33"/>
        <v>-1</v>
      </c>
      <c r="AW55" s="129">
        <f t="shared" si="34"/>
        <v>-0.33333333333333331</v>
      </c>
      <c r="AX55" s="29">
        <f t="shared" si="35"/>
        <v>0</v>
      </c>
      <c r="AY55" s="30">
        <f t="shared" si="35"/>
        <v>0</v>
      </c>
      <c r="AZ55" s="30">
        <f t="shared" si="36"/>
        <v>-0.33333333333333331</v>
      </c>
      <c r="BA55" s="30">
        <f t="shared" si="37"/>
        <v>-0.4375</v>
      </c>
      <c r="BB55" s="30">
        <f t="shared" si="38"/>
        <v>-0.42857142857142855</v>
      </c>
      <c r="BC55" s="30">
        <f t="shared" si="39"/>
        <v>-0.33333333333333337</v>
      </c>
      <c r="BD55" s="30">
        <f t="shared" si="40"/>
        <v>0</v>
      </c>
      <c r="BE55" s="129">
        <f t="shared" si="41"/>
        <v>0</v>
      </c>
    </row>
    <row r="56" spans="1:57" x14ac:dyDescent="0.25">
      <c r="A56" s="100">
        <v>7</v>
      </c>
      <c r="B56" s="101" t="s">
        <v>114</v>
      </c>
      <c r="C56" s="127" t="s">
        <v>114</v>
      </c>
      <c r="D56" s="109" t="s">
        <v>72</v>
      </c>
      <c r="E56" s="205">
        <v>76.5</v>
      </c>
      <c r="F56" s="206">
        <v>97.08</v>
      </c>
      <c r="G56" s="107">
        <v>4</v>
      </c>
      <c r="H56" s="106">
        <v>459</v>
      </c>
      <c r="I56" s="107">
        <v>182</v>
      </c>
      <c r="J56" s="107">
        <v>153</v>
      </c>
      <c r="K56" s="107">
        <v>420</v>
      </c>
      <c r="L56" s="108">
        <v>2.3582724498289096</v>
      </c>
      <c r="M56" s="123">
        <v>7</v>
      </c>
      <c r="N56" s="115" t="s">
        <v>72</v>
      </c>
      <c r="O56" s="205">
        <v>62.340999999999994</v>
      </c>
      <c r="P56" s="206">
        <v>93.511499999999998</v>
      </c>
      <c r="Q56" s="107">
        <v>3</v>
      </c>
      <c r="R56" s="106">
        <v>455</v>
      </c>
      <c r="S56" s="107">
        <v>149</v>
      </c>
      <c r="T56" s="107">
        <v>187.023</v>
      </c>
      <c r="U56" s="107">
        <v>420</v>
      </c>
      <c r="V56" s="108">
        <v>2.432855851954038</v>
      </c>
      <c r="W56" s="180">
        <v>5</v>
      </c>
      <c r="X56" s="194" t="s">
        <v>72</v>
      </c>
      <c r="Y56" s="38">
        <v>62.340999999999994</v>
      </c>
      <c r="Z56" s="38">
        <v>93.511499999999998</v>
      </c>
      <c r="AA56" s="36">
        <v>3</v>
      </c>
      <c r="AB56" s="36">
        <v>456</v>
      </c>
      <c r="AC56" s="36">
        <v>149</v>
      </c>
      <c r="AD56" s="36">
        <v>187.023</v>
      </c>
      <c r="AE56" s="36">
        <v>420</v>
      </c>
      <c r="AF56" s="185">
        <v>2.4382027878923984</v>
      </c>
      <c r="AG56" s="175">
        <v>5</v>
      </c>
      <c r="AH56" s="29">
        <f t="shared" si="21"/>
        <v>-0.10197996269113595</v>
      </c>
      <c r="AI56" s="141">
        <f t="shared" si="21"/>
        <v>-1.8723290388081317E-2</v>
      </c>
      <c r="AJ56" s="30">
        <f t="shared" si="22"/>
        <v>-0.14285714285714285</v>
      </c>
      <c r="AK56" s="30">
        <f t="shared" si="23"/>
        <v>-4.3763676148796497E-3</v>
      </c>
      <c r="AL56" s="30">
        <f t="shared" si="24"/>
        <v>-9.9697885196374625E-2</v>
      </c>
      <c r="AM56" s="30">
        <f t="shared" si="25"/>
        <v>0.10006087823470763</v>
      </c>
      <c r="AN56" s="30">
        <f t="shared" si="26"/>
        <v>1.5566980766800435E-2</v>
      </c>
      <c r="AO56" s="129">
        <f t="shared" si="27"/>
        <v>-0.16666666666666666</v>
      </c>
      <c r="AP56" s="29">
        <f t="shared" si="28"/>
        <v>-0.10197996269113595</v>
      </c>
      <c r="AQ56" s="141">
        <f t="shared" si="28"/>
        <v>-1.8723290388081317E-2</v>
      </c>
      <c r="AR56" s="30">
        <f t="shared" si="29"/>
        <v>-0.14285714285714285</v>
      </c>
      <c r="AS56" s="30">
        <f t="shared" si="30"/>
        <v>-3.2786885245901639E-3</v>
      </c>
      <c r="AT56" s="30">
        <f t="shared" si="31"/>
        <v>-9.9697885196374625E-2</v>
      </c>
      <c r="AU56" s="30">
        <f t="shared" si="32"/>
        <v>0.10006087823470763</v>
      </c>
      <c r="AV56" s="30">
        <f t="shared" si="33"/>
        <v>1.6664390849948769E-2</v>
      </c>
      <c r="AW56" s="129">
        <f t="shared" si="34"/>
        <v>-0.16666666666666666</v>
      </c>
      <c r="AX56" s="29">
        <f t="shared" si="35"/>
        <v>0</v>
      </c>
      <c r="AY56" s="30">
        <f t="shared" si="35"/>
        <v>0</v>
      </c>
      <c r="AZ56" s="30">
        <f t="shared" si="36"/>
        <v>0</v>
      </c>
      <c r="BA56" s="30">
        <f t="shared" si="37"/>
        <v>1.0976948408342481E-3</v>
      </c>
      <c r="BB56" s="30">
        <f t="shared" si="38"/>
        <v>0</v>
      </c>
      <c r="BC56" s="30">
        <f t="shared" si="39"/>
        <v>0</v>
      </c>
      <c r="BD56" s="30">
        <f t="shared" si="40"/>
        <v>1.0976948408342314E-3</v>
      </c>
      <c r="BE56" s="129">
        <f t="shared" si="41"/>
        <v>0</v>
      </c>
    </row>
    <row r="57" spans="1:57" x14ac:dyDescent="0.25">
      <c r="A57" s="100">
        <v>7</v>
      </c>
      <c r="B57" s="101" t="s">
        <v>115</v>
      </c>
      <c r="C57" s="127" t="s">
        <v>115</v>
      </c>
      <c r="D57" s="109" t="s">
        <v>72</v>
      </c>
      <c r="E57" s="205">
        <v>74.8</v>
      </c>
      <c r="F57" s="206">
        <v>114.75</v>
      </c>
      <c r="G57" s="107">
        <v>2</v>
      </c>
      <c r="H57" s="106">
        <v>132</v>
      </c>
      <c r="I57" s="107">
        <v>54</v>
      </c>
      <c r="J57" s="107">
        <v>74.8</v>
      </c>
      <c r="K57" s="107">
        <v>140</v>
      </c>
      <c r="L57" s="108">
        <v>0.86274509803921573</v>
      </c>
      <c r="M57" s="123">
        <v>4</v>
      </c>
      <c r="N57" s="115" t="s">
        <v>72</v>
      </c>
      <c r="O57" s="205">
        <v>61.236999999999995</v>
      </c>
      <c r="P57" s="206">
        <v>91.855499999999992</v>
      </c>
      <c r="Q57" s="107">
        <v>2</v>
      </c>
      <c r="R57" s="106">
        <v>218</v>
      </c>
      <c r="S57" s="107">
        <v>96</v>
      </c>
      <c r="T57" s="107">
        <v>122.47399999999999</v>
      </c>
      <c r="U57" s="107">
        <v>280</v>
      </c>
      <c r="V57" s="108">
        <v>1.7799696262063787</v>
      </c>
      <c r="W57" s="180">
        <v>4</v>
      </c>
      <c r="X57" s="194" t="s">
        <v>72</v>
      </c>
      <c r="Y57" s="38">
        <v>61.236999999999995</v>
      </c>
      <c r="Z57" s="38">
        <v>91.855499999999992</v>
      </c>
      <c r="AA57" s="36">
        <v>2</v>
      </c>
      <c r="AB57" s="36">
        <v>218</v>
      </c>
      <c r="AC57" s="36">
        <v>95</v>
      </c>
      <c r="AD57" s="36">
        <v>122.47399999999999</v>
      </c>
      <c r="AE57" s="36">
        <v>280</v>
      </c>
      <c r="AF57" s="185">
        <v>1.7799696262063787</v>
      </c>
      <c r="AG57" s="175">
        <v>4</v>
      </c>
      <c r="AH57" s="29">
        <f t="shared" si="21"/>
        <v>-9.9700816689577129E-2</v>
      </c>
      <c r="AI57" s="141">
        <f t="shared" si="21"/>
        <v>-0.11081263567523618</v>
      </c>
      <c r="AJ57" s="30">
        <f t="shared" si="22"/>
        <v>0</v>
      </c>
      <c r="AK57" s="30">
        <f t="shared" si="23"/>
        <v>0.24571428571428572</v>
      </c>
      <c r="AL57" s="30">
        <f t="shared" si="24"/>
        <v>0.28000000000000003</v>
      </c>
      <c r="AM57" s="30">
        <f t="shared" si="25"/>
        <v>0.24166387866622055</v>
      </c>
      <c r="AN57" s="30">
        <f t="shared" si="26"/>
        <v>0.34707663288514784</v>
      </c>
      <c r="AO57" s="129">
        <f t="shared" si="27"/>
        <v>0</v>
      </c>
      <c r="AP57" s="29">
        <f t="shared" si="28"/>
        <v>-9.9700816689577129E-2</v>
      </c>
      <c r="AQ57" s="141">
        <f t="shared" si="28"/>
        <v>-0.11081263567523618</v>
      </c>
      <c r="AR57" s="30">
        <f t="shared" si="29"/>
        <v>0</v>
      </c>
      <c r="AS57" s="30">
        <f t="shared" si="30"/>
        <v>0.24571428571428572</v>
      </c>
      <c r="AT57" s="30">
        <f t="shared" si="31"/>
        <v>0.27516778523489932</v>
      </c>
      <c r="AU57" s="30">
        <f t="shared" si="32"/>
        <v>0.24166387866622055</v>
      </c>
      <c r="AV57" s="30">
        <f t="shared" si="33"/>
        <v>0.34707663288514784</v>
      </c>
      <c r="AW57" s="129">
        <f t="shared" si="34"/>
        <v>0</v>
      </c>
      <c r="AX57" s="29">
        <f t="shared" si="35"/>
        <v>0</v>
      </c>
      <c r="AY57" s="30">
        <f t="shared" si="35"/>
        <v>0</v>
      </c>
      <c r="AZ57" s="30">
        <f t="shared" si="36"/>
        <v>0</v>
      </c>
      <c r="BA57" s="30">
        <f t="shared" si="37"/>
        <v>0</v>
      </c>
      <c r="BB57" s="30">
        <f t="shared" si="38"/>
        <v>-5.235602094240838E-3</v>
      </c>
      <c r="BC57" s="30">
        <f t="shared" si="39"/>
        <v>0</v>
      </c>
      <c r="BD57" s="30">
        <f t="shared" si="40"/>
        <v>0</v>
      </c>
      <c r="BE57" s="129">
        <f t="shared" si="41"/>
        <v>0</v>
      </c>
    </row>
    <row r="58" spans="1:57" x14ac:dyDescent="0.25">
      <c r="A58" s="100">
        <v>7</v>
      </c>
      <c r="B58" s="101" t="s">
        <v>116</v>
      </c>
      <c r="C58" s="127" t="s">
        <v>116</v>
      </c>
      <c r="D58" s="109" t="s">
        <v>72</v>
      </c>
      <c r="E58" s="205">
        <v>74.8</v>
      </c>
      <c r="F58" s="206">
        <v>112.19999999999999</v>
      </c>
      <c r="G58" s="107">
        <v>1</v>
      </c>
      <c r="H58" s="106">
        <v>102</v>
      </c>
      <c r="I58" s="107">
        <v>46</v>
      </c>
      <c r="J58" s="107">
        <v>74.8</v>
      </c>
      <c r="K58" s="107">
        <v>70</v>
      </c>
      <c r="L58" s="108">
        <v>1.3636363636363638</v>
      </c>
      <c r="M58" s="123">
        <v>1</v>
      </c>
      <c r="N58" s="115" t="s">
        <v>72</v>
      </c>
      <c r="O58" s="205">
        <v>74.669000000000011</v>
      </c>
      <c r="P58" s="206">
        <v>112.00350000000002</v>
      </c>
      <c r="Q58" s="107">
        <v>1</v>
      </c>
      <c r="R58" s="106">
        <v>97</v>
      </c>
      <c r="S58" s="107">
        <v>39</v>
      </c>
      <c r="T58" s="107">
        <v>74.669000000000011</v>
      </c>
      <c r="U58" s="107">
        <v>140</v>
      </c>
      <c r="V58" s="108">
        <v>1.299066547027548</v>
      </c>
      <c r="W58" s="180">
        <v>1</v>
      </c>
      <c r="X58" s="194" t="s">
        <v>72</v>
      </c>
      <c r="Y58" s="38">
        <v>74.669000000000011</v>
      </c>
      <c r="Z58" s="38">
        <v>112.00350000000002</v>
      </c>
      <c r="AA58" s="36">
        <v>1</v>
      </c>
      <c r="AB58" s="36">
        <v>98</v>
      </c>
      <c r="AC58" s="36">
        <v>38</v>
      </c>
      <c r="AD58" s="36">
        <v>74.669000000000011</v>
      </c>
      <c r="AE58" s="36">
        <v>140</v>
      </c>
      <c r="AF58" s="185">
        <v>1.3124589856566979</v>
      </c>
      <c r="AG58" s="175">
        <v>1</v>
      </c>
      <c r="AH58" s="29">
        <f t="shared" si="21"/>
        <v>-8.7643591647757076E-4</v>
      </c>
      <c r="AI58" s="141">
        <f t="shared" si="21"/>
        <v>-8.7643591647753899E-4</v>
      </c>
      <c r="AJ58" s="30">
        <f t="shared" si="22"/>
        <v>0</v>
      </c>
      <c r="AK58" s="30">
        <f t="shared" si="23"/>
        <v>-2.5125628140703519E-2</v>
      </c>
      <c r="AL58" s="30">
        <f t="shared" si="24"/>
        <v>-8.2352941176470587E-2</v>
      </c>
      <c r="AM58" s="30">
        <f t="shared" si="25"/>
        <v>-8.7643591647757076E-4</v>
      </c>
      <c r="AN58" s="30">
        <f t="shared" si="26"/>
        <v>-2.4249726227518226E-2</v>
      </c>
      <c r="AO58" s="129">
        <f t="shared" si="27"/>
        <v>0</v>
      </c>
      <c r="AP58" s="29">
        <f t="shared" si="28"/>
        <v>-8.7643591647757076E-4</v>
      </c>
      <c r="AQ58" s="141">
        <f t="shared" si="28"/>
        <v>-8.7643591647753899E-4</v>
      </c>
      <c r="AR58" s="30">
        <f t="shared" si="29"/>
        <v>0</v>
      </c>
      <c r="AS58" s="30">
        <f t="shared" si="30"/>
        <v>-0.02</v>
      </c>
      <c r="AT58" s="30">
        <f t="shared" si="31"/>
        <v>-9.5238095238095233E-2</v>
      </c>
      <c r="AU58" s="30">
        <f t="shared" si="32"/>
        <v>-8.7643591647757076E-4</v>
      </c>
      <c r="AV58" s="30">
        <f t="shared" si="33"/>
        <v>-1.9123899300966699E-2</v>
      </c>
      <c r="AW58" s="129">
        <f t="shared" si="34"/>
        <v>0</v>
      </c>
      <c r="AX58" s="29">
        <f t="shared" si="35"/>
        <v>0</v>
      </c>
      <c r="AY58" s="30">
        <f t="shared" si="35"/>
        <v>0</v>
      </c>
      <c r="AZ58" s="30">
        <f t="shared" si="36"/>
        <v>0</v>
      </c>
      <c r="BA58" s="30">
        <f t="shared" si="37"/>
        <v>5.1282051282051282E-3</v>
      </c>
      <c r="BB58" s="30">
        <f t="shared" si="38"/>
        <v>-1.2987012987012988E-2</v>
      </c>
      <c r="BC58" s="30">
        <f t="shared" si="39"/>
        <v>0</v>
      </c>
      <c r="BD58" s="30">
        <f t="shared" si="40"/>
        <v>5.1282051282051213E-3</v>
      </c>
      <c r="BE58" s="129">
        <f t="shared" si="41"/>
        <v>0</v>
      </c>
    </row>
    <row r="59" spans="1:57" x14ac:dyDescent="0.25">
      <c r="A59" s="100">
        <v>7</v>
      </c>
      <c r="B59" s="101" t="s">
        <v>117</v>
      </c>
      <c r="C59" s="127" t="s">
        <v>117</v>
      </c>
      <c r="D59" s="109" t="s">
        <v>72</v>
      </c>
      <c r="E59" s="205">
        <v>51.099000000000004</v>
      </c>
      <c r="F59" s="206">
        <v>76.648500000000013</v>
      </c>
      <c r="G59" s="107">
        <v>10</v>
      </c>
      <c r="H59" s="106">
        <v>762</v>
      </c>
      <c r="I59" s="107">
        <v>233</v>
      </c>
      <c r="J59" s="107">
        <v>259.75400000000002</v>
      </c>
      <c r="K59" s="107">
        <v>840</v>
      </c>
      <c r="L59" s="108">
        <v>2.9335448154792609</v>
      </c>
      <c r="M59" s="123">
        <v>13</v>
      </c>
      <c r="N59" s="115" t="s">
        <v>72</v>
      </c>
      <c r="O59" s="205">
        <v>51.099000000000004</v>
      </c>
      <c r="P59" s="206">
        <v>76.648500000000013</v>
      </c>
      <c r="Q59" s="107">
        <v>10</v>
      </c>
      <c r="R59" s="106">
        <v>913</v>
      </c>
      <c r="S59" s="107">
        <v>193</v>
      </c>
      <c r="T59" s="107">
        <v>440.51</v>
      </c>
      <c r="U59" s="107">
        <v>1400</v>
      </c>
      <c r="V59" s="108">
        <v>2.0725976708814784</v>
      </c>
      <c r="W59" s="180">
        <v>13</v>
      </c>
      <c r="X59" s="194" t="s">
        <v>72</v>
      </c>
      <c r="Y59" s="38">
        <v>51.099000000000004</v>
      </c>
      <c r="Z59" s="38">
        <v>76.648500000000013</v>
      </c>
      <c r="AA59" s="36">
        <v>10</v>
      </c>
      <c r="AB59" s="36">
        <v>918</v>
      </c>
      <c r="AC59" s="36">
        <v>195</v>
      </c>
      <c r="AD59" s="36">
        <v>440.51</v>
      </c>
      <c r="AE59" s="36">
        <v>1400</v>
      </c>
      <c r="AF59" s="185">
        <v>2.0839481510067874</v>
      </c>
      <c r="AG59" s="175">
        <v>13</v>
      </c>
      <c r="AH59" s="29">
        <f t="shared" si="21"/>
        <v>0</v>
      </c>
      <c r="AI59" s="141">
        <f t="shared" si="21"/>
        <v>0</v>
      </c>
      <c r="AJ59" s="30">
        <f t="shared" si="22"/>
        <v>0</v>
      </c>
      <c r="AK59" s="30">
        <f t="shared" si="23"/>
        <v>9.014925373134329E-2</v>
      </c>
      <c r="AL59" s="30">
        <f t="shared" si="24"/>
        <v>-9.3896713615023469E-2</v>
      </c>
      <c r="AM59" s="30">
        <f t="shared" si="25"/>
        <v>0.25812550695166392</v>
      </c>
      <c r="AN59" s="30">
        <f t="shared" si="26"/>
        <v>-0.17197815422622059</v>
      </c>
      <c r="AO59" s="129">
        <f t="shared" si="27"/>
        <v>0</v>
      </c>
      <c r="AP59" s="29">
        <f t="shared" si="28"/>
        <v>0</v>
      </c>
      <c r="AQ59" s="141">
        <f t="shared" si="28"/>
        <v>0</v>
      </c>
      <c r="AR59" s="30">
        <f t="shared" si="29"/>
        <v>0</v>
      </c>
      <c r="AS59" s="30">
        <f t="shared" si="30"/>
        <v>9.285714285714286E-2</v>
      </c>
      <c r="AT59" s="30">
        <f t="shared" si="31"/>
        <v>-8.8785046728971959E-2</v>
      </c>
      <c r="AU59" s="30">
        <f t="shared" si="32"/>
        <v>0.25812550695166392</v>
      </c>
      <c r="AV59" s="30">
        <f t="shared" si="33"/>
        <v>-0.16932692684320397</v>
      </c>
      <c r="AW59" s="129">
        <f t="shared" si="34"/>
        <v>0</v>
      </c>
      <c r="AX59" s="29">
        <f t="shared" si="35"/>
        <v>0</v>
      </c>
      <c r="AY59" s="30">
        <f t="shared" si="35"/>
        <v>0</v>
      </c>
      <c r="AZ59" s="30">
        <f t="shared" si="36"/>
        <v>0</v>
      </c>
      <c r="BA59" s="30">
        <f t="shared" si="37"/>
        <v>2.7307482250136538E-3</v>
      </c>
      <c r="BB59" s="30">
        <f t="shared" si="38"/>
        <v>5.1546391752577319E-3</v>
      </c>
      <c r="BC59" s="30">
        <f t="shared" si="39"/>
        <v>0</v>
      </c>
      <c r="BD59" s="30">
        <f t="shared" si="40"/>
        <v>2.7307482250135905E-3</v>
      </c>
      <c r="BE59" s="129">
        <f t="shared" si="41"/>
        <v>0</v>
      </c>
    </row>
    <row r="60" spans="1:57" x14ac:dyDescent="0.25">
      <c r="A60" s="100">
        <v>8</v>
      </c>
      <c r="B60" s="101" t="s">
        <v>118</v>
      </c>
      <c r="C60" s="127" t="s">
        <v>118</v>
      </c>
      <c r="D60" s="109" t="s">
        <v>56</v>
      </c>
      <c r="E60" s="205">
        <v>40.239000000000004</v>
      </c>
      <c r="F60" s="206">
        <v>134.13</v>
      </c>
      <c r="G60" s="107">
        <v>8</v>
      </c>
      <c r="H60" s="106">
        <v>1230</v>
      </c>
      <c r="I60" s="107">
        <v>561</v>
      </c>
      <c r="J60" s="107">
        <v>321.91200000000003</v>
      </c>
      <c r="K60" s="107">
        <v>1120</v>
      </c>
      <c r="L60" s="108">
        <v>3.8209200029821813</v>
      </c>
      <c r="M60" s="123">
        <v>18</v>
      </c>
      <c r="N60" s="113" t="s">
        <v>56</v>
      </c>
      <c r="O60" s="205">
        <v>32.292000000000002</v>
      </c>
      <c r="P60" s="206">
        <v>107.64</v>
      </c>
      <c r="Q60" s="107">
        <v>13</v>
      </c>
      <c r="R60" s="106">
        <v>1570</v>
      </c>
      <c r="S60" s="107">
        <v>691</v>
      </c>
      <c r="T60" s="107">
        <v>419.79599999999999</v>
      </c>
      <c r="U60" s="107">
        <v>1820</v>
      </c>
      <c r="V60" s="108">
        <v>3.7399117666676194</v>
      </c>
      <c r="W60" s="180">
        <v>18</v>
      </c>
      <c r="X60" s="193" t="s">
        <v>56</v>
      </c>
      <c r="Y60" s="38">
        <v>32.292000000000002</v>
      </c>
      <c r="Z60" s="38">
        <v>107.64</v>
      </c>
      <c r="AA60" s="36">
        <v>13</v>
      </c>
      <c r="AB60" s="36">
        <v>1557</v>
      </c>
      <c r="AC60" s="36">
        <v>674</v>
      </c>
      <c r="AD60" s="36">
        <v>419.79599999999999</v>
      </c>
      <c r="AE60" s="36">
        <v>1820</v>
      </c>
      <c r="AF60" s="185">
        <v>3.7089443443958494</v>
      </c>
      <c r="AG60" s="175">
        <v>18</v>
      </c>
      <c r="AH60" s="29">
        <f t="shared" si="21"/>
        <v>-0.10956694378955208</v>
      </c>
      <c r="AI60" s="141">
        <f t="shared" si="21"/>
        <v>-0.10956694378955203</v>
      </c>
      <c r="AJ60" s="30">
        <f t="shared" si="22"/>
        <v>0.23809523809523808</v>
      </c>
      <c r="AK60" s="30">
        <f t="shared" si="23"/>
        <v>0.12142857142857143</v>
      </c>
      <c r="AL60" s="30">
        <f t="shared" si="24"/>
        <v>0.10383386581469649</v>
      </c>
      <c r="AM60" s="30">
        <f t="shared" si="25"/>
        <v>0.13197107217395518</v>
      </c>
      <c r="AN60" s="30">
        <f t="shared" si="26"/>
        <v>-1.0714196371851559E-2</v>
      </c>
      <c r="AO60" s="129">
        <f t="shared" si="27"/>
        <v>0</v>
      </c>
      <c r="AP60" s="29">
        <f t="shared" si="28"/>
        <v>-0.10956694378955208</v>
      </c>
      <c r="AQ60" s="141">
        <f t="shared" si="28"/>
        <v>-0.10956694378955203</v>
      </c>
      <c r="AR60" s="30">
        <f t="shared" si="29"/>
        <v>0.23809523809523808</v>
      </c>
      <c r="AS60" s="30">
        <f t="shared" si="30"/>
        <v>0.11733046286329386</v>
      </c>
      <c r="AT60" s="30">
        <f t="shared" si="31"/>
        <v>9.149797570850203E-2</v>
      </c>
      <c r="AU60" s="30">
        <f t="shared" si="32"/>
        <v>0.13197107217395518</v>
      </c>
      <c r="AV60" s="30">
        <f t="shared" si="33"/>
        <v>-1.4870873288085572E-2</v>
      </c>
      <c r="AW60" s="129">
        <f t="shared" si="34"/>
        <v>0</v>
      </c>
      <c r="AX60" s="29">
        <f t="shared" si="35"/>
        <v>0</v>
      </c>
      <c r="AY60" s="30">
        <f t="shared" si="35"/>
        <v>0</v>
      </c>
      <c r="AZ60" s="30">
        <f t="shared" si="36"/>
        <v>0</v>
      </c>
      <c r="BA60" s="30">
        <f t="shared" si="37"/>
        <v>-4.1573393028461782E-3</v>
      </c>
      <c r="BB60" s="30">
        <f t="shared" si="38"/>
        <v>-1.2454212454212455E-2</v>
      </c>
      <c r="BC60" s="30">
        <f t="shared" si="39"/>
        <v>0</v>
      </c>
      <c r="BD60" s="30">
        <f t="shared" si="40"/>
        <v>-4.15733930284616E-3</v>
      </c>
      <c r="BE60" s="129">
        <f t="shared" si="41"/>
        <v>0</v>
      </c>
    </row>
    <row r="61" spans="1:57" x14ac:dyDescent="0.25">
      <c r="A61" s="100">
        <v>8</v>
      </c>
      <c r="B61" s="101" t="s">
        <v>119</v>
      </c>
      <c r="C61" s="127" t="s">
        <v>119</v>
      </c>
      <c r="D61" s="109" t="s">
        <v>56</v>
      </c>
      <c r="E61" s="205">
        <v>26.442</v>
      </c>
      <c r="F61" s="206">
        <v>88.14</v>
      </c>
      <c r="G61" s="107">
        <v>8</v>
      </c>
      <c r="H61" s="106">
        <v>936</v>
      </c>
      <c r="I61" s="107">
        <v>517</v>
      </c>
      <c r="J61" s="107">
        <v>211.536</v>
      </c>
      <c r="K61" s="107">
        <v>1120</v>
      </c>
      <c r="L61" s="108">
        <v>4.4247787610619467</v>
      </c>
      <c r="M61" s="123">
        <v>12</v>
      </c>
      <c r="N61" s="113" t="s">
        <v>56</v>
      </c>
      <c r="O61" s="205">
        <v>27.253999999999998</v>
      </c>
      <c r="P61" s="206">
        <v>90.846666666666664</v>
      </c>
      <c r="Q61" s="107">
        <v>11</v>
      </c>
      <c r="R61" s="106">
        <v>1298</v>
      </c>
      <c r="S61" s="107">
        <v>672</v>
      </c>
      <c r="T61" s="107">
        <v>299.79399999999998</v>
      </c>
      <c r="U61" s="107">
        <v>1540</v>
      </c>
      <c r="V61" s="108">
        <v>4.3296396859176633</v>
      </c>
      <c r="W61" s="180">
        <v>16</v>
      </c>
      <c r="X61" s="193" t="s">
        <v>56</v>
      </c>
      <c r="Y61" s="38">
        <v>27.253999999999998</v>
      </c>
      <c r="Z61" s="38">
        <v>90.846666666666664</v>
      </c>
      <c r="AA61" s="36">
        <v>11</v>
      </c>
      <c r="AB61" s="36">
        <v>1303</v>
      </c>
      <c r="AC61" s="36">
        <v>672</v>
      </c>
      <c r="AD61" s="36">
        <v>299.79399999999998</v>
      </c>
      <c r="AE61" s="36">
        <v>1540</v>
      </c>
      <c r="AF61" s="185">
        <v>4.3463178048926929</v>
      </c>
      <c r="AG61" s="175">
        <v>16</v>
      </c>
      <c r="AH61" s="29">
        <f t="shared" si="21"/>
        <v>1.5122169249106034E-2</v>
      </c>
      <c r="AI61" s="141">
        <f t="shared" si="21"/>
        <v>1.512216924910606E-2</v>
      </c>
      <c r="AJ61" s="30">
        <f t="shared" si="22"/>
        <v>0.15789473684210525</v>
      </c>
      <c r="AK61" s="30">
        <f t="shared" si="23"/>
        <v>0.16204118173679499</v>
      </c>
      <c r="AL61" s="30">
        <f t="shared" si="24"/>
        <v>0.13036164844407064</v>
      </c>
      <c r="AM61" s="30">
        <f t="shared" si="25"/>
        <v>0.17260477578080688</v>
      </c>
      <c r="AN61" s="30">
        <f t="shared" si="26"/>
        <v>-1.0867549423240965E-2</v>
      </c>
      <c r="AO61" s="129">
        <f t="shared" si="27"/>
        <v>0.14285714285714285</v>
      </c>
      <c r="AP61" s="29">
        <f t="shared" si="28"/>
        <v>1.5122169249106034E-2</v>
      </c>
      <c r="AQ61" s="141">
        <f t="shared" si="28"/>
        <v>1.512216924910606E-2</v>
      </c>
      <c r="AR61" s="30">
        <f t="shared" si="29"/>
        <v>0.15789473684210525</v>
      </c>
      <c r="AS61" s="30">
        <f t="shared" si="30"/>
        <v>0.1639124609200536</v>
      </c>
      <c r="AT61" s="30">
        <f t="shared" si="31"/>
        <v>0.13036164844407064</v>
      </c>
      <c r="AU61" s="30">
        <f t="shared" si="32"/>
        <v>0.17260477578080688</v>
      </c>
      <c r="AV61" s="30">
        <f t="shared" si="33"/>
        <v>-8.9453987399709025E-3</v>
      </c>
      <c r="AW61" s="129">
        <f t="shared" si="34"/>
        <v>0.14285714285714285</v>
      </c>
      <c r="AX61" s="29">
        <f t="shared" si="35"/>
        <v>0</v>
      </c>
      <c r="AY61" s="30">
        <f t="shared" si="35"/>
        <v>0</v>
      </c>
      <c r="AZ61" s="30">
        <f t="shared" si="36"/>
        <v>0</v>
      </c>
      <c r="BA61" s="30">
        <f t="shared" si="37"/>
        <v>1.9223375624759708E-3</v>
      </c>
      <c r="BB61" s="30">
        <f t="shared" si="38"/>
        <v>0</v>
      </c>
      <c r="BC61" s="30">
        <f t="shared" si="39"/>
        <v>0</v>
      </c>
      <c r="BD61" s="30">
        <f t="shared" si="40"/>
        <v>1.9223375624759773E-3</v>
      </c>
      <c r="BE61" s="129">
        <f t="shared" si="41"/>
        <v>0</v>
      </c>
    </row>
    <row r="62" spans="1:57" x14ac:dyDescent="0.25">
      <c r="A62" s="100">
        <v>8</v>
      </c>
      <c r="B62" s="101" t="s">
        <v>120</v>
      </c>
      <c r="C62" s="127" t="s">
        <v>120</v>
      </c>
      <c r="D62" s="109" t="s">
        <v>56</v>
      </c>
      <c r="E62" s="205">
        <v>27.069000000000003</v>
      </c>
      <c r="F62" s="206">
        <v>90.230000000000018</v>
      </c>
      <c r="G62" s="107">
        <v>8</v>
      </c>
      <c r="H62" s="106">
        <v>894</v>
      </c>
      <c r="I62" s="107">
        <v>560</v>
      </c>
      <c r="J62" s="107">
        <v>216.55200000000002</v>
      </c>
      <c r="K62" s="107">
        <v>1120</v>
      </c>
      <c r="L62" s="108">
        <v>4.1283386900144068</v>
      </c>
      <c r="M62" s="123">
        <v>13</v>
      </c>
      <c r="N62" s="113" t="s">
        <v>56</v>
      </c>
      <c r="O62" s="205">
        <v>24.978000000000002</v>
      </c>
      <c r="P62" s="206">
        <v>83.26</v>
      </c>
      <c r="Q62" s="107">
        <v>8</v>
      </c>
      <c r="R62" s="106">
        <v>607</v>
      </c>
      <c r="S62" s="107">
        <v>435</v>
      </c>
      <c r="T62" s="107">
        <v>199.82400000000001</v>
      </c>
      <c r="U62" s="107">
        <v>1120</v>
      </c>
      <c r="V62" s="108">
        <v>3.0376731523740892</v>
      </c>
      <c r="W62" s="180">
        <v>11</v>
      </c>
      <c r="X62" s="193" t="s">
        <v>56</v>
      </c>
      <c r="Y62" s="38">
        <v>24.978000000000002</v>
      </c>
      <c r="Z62" s="38">
        <v>83.26</v>
      </c>
      <c r="AA62" s="36">
        <v>8</v>
      </c>
      <c r="AB62" s="36">
        <v>608</v>
      </c>
      <c r="AC62" s="36">
        <v>434</v>
      </c>
      <c r="AD62" s="36">
        <v>199.82400000000001</v>
      </c>
      <c r="AE62" s="36">
        <v>1120</v>
      </c>
      <c r="AF62" s="185">
        <v>3.0426775562494992</v>
      </c>
      <c r="AG62" s="175">
        <v>11</v>
      </c>
      <c r="AH62" s="29">
        <f t="shared" si="21"/>
        <v>-4.0175226237823526E-2</v>
      </c>
      <c r="AI62" s="141">
        <f t="shared" si="21"/>
        <v>-4.0175226237823582E-2</v>
      </c>
      <c r="AJ62" s="30">
        <f t="shared" si="22"/>
        <v>0</v>
      </c>
      <c r="AK62" s="30">
        <f t="shared" si="23"/>
        <v>-0.19120586275816123</v>
      </c>
      <c r="AL62" s="30">
        <f t="shared" si="24"/>
        <v>-0.12562814070351758</v>
      </c>
      <c r="AM62" s="30">
        <f t="shared" si="25"/>
        <v>-4.0175226237823526E-2</v>
      </c>
      <c r="AN62" s="30">
        <f t="shared" si="26"/>
        <v>-0.15219979559464264</v>
      </c>
      <c r="AO62" s="129">
        <f t="shared" si="27"/>
        <v>-8.3333333333333329E-2</v>
      </c>
      <c r="AP62" s="29">
        <f t="shared" si="28"/>
        <v>-4.0175226237823526E-2</v>
      </c>
      <c r="AQ62" s="141">
        <f t="shared" si="28"/>
        <v>-4.0175226237823582E-2</v>
      </c>
      <c r="AR62" s="30">
        <f t="shared" si="29"/>
        <v>0</v>
      </c>
      <c r="AS62" s="30">
        <f t="shared" si="30"/>
        <v>-0.1904127829560586</v>
      </c>
      <c r="AT62" s="30">
        <f t="shared" si="31"/>
        <v>-0.12676056338028169</v>
      </c>
      <c r="AU62" s="30">
        <f t="shared" si="32"/>
        <v>-4.0175226237823526E-2</v>
      </c>
      <c r="AV62" s="30">
        <f t="shared" si="33"/>
        <v>-0.15139571526288706</v>
      </c>
      <c r="AW62" s="129">
        <f t="shared" si="34"/>
        <v>-8.3333333333333329E-2</v>
      </c>
      <c r="AX62" s="29">
        <f t="shared" si="35"/>
        <v>0</v>
      </c>
      <c r="AY62" s="30">
        <f t="shared" si="35"/>
        <v>0</v>
      </c>
      <c r="AZ62" s="30">
        <f t="shared" si="36"/>
        <v>0</v>
      </c>
      <c r="BA62" s="30">
        <f t="shared" si="37"/>
        <v>8.2304526748971192E-4</v>
      </c>
      <c r="BB62" s="30">
        <f t="shared" si="38"/>
        <v>-1.1507479861910242E-3</v>
      </c>
      <c r="BC62" s="30">
        <f t="shared" si="39"/>
        <v>0</v>
      </c>
      <c r="BD62" s="30">
        <f t="shared" si="40"/>
        <v>8.2304526748965467E-4</v>
      </c>
      <c r="BE62" s="129">
        <f t="shared" si="41"/>
        <v>0</v>
      </c>
    </row>
    <row r="63" spans="1:57" x14ac:dyDescent="0.25">
      <c r="A63" s="100">
        <v>8</v>
      </c>
      <c r="B63" s="101" t="s">
        <v>121</v>
      </c>
      <c r="C63" s="127" t="s">
        <v>122</v>
      </c>
      <c r="D63" s="109" t="s">
        <v>56</v>
      </c>
      <c r="E63" s="205">
        <v>6.1539999999999999</v>
      </c>
      <c r="F63" s="206">
        <v>20.513333333333335</v>
      </c>
      <c r="G63" s="107">
        <v>3</v>
      </c>
      <c r="H63" s="106">
        <v>30</v>
      </c>
      <c r="I63" s="107">
        <v>13</v>
      </c>
      <c r="J63" s="107">
        <v>15.319000000000001</v>
      </c>
      <c r="K63" s="107">
        <v>500</v>
      </c>
      <c r="L63" s="108">
        <v>1.9583523728702916</v>
      </c>
      <c r="M63" s="123">
        <v>2</v>
      </c>
      <c r="N63" s="115" t="s">
        <v>123</v>
      </c>
      <c r="O63" s="205">
        <v>9.7469999999999999</v>
      </c>
      <c r="P63" s="206">
        <v>32.49</v>
      </c>
      <c r="Q63" s="107">
        <v>1</v>
      </c>
      <c r="R63" s="106">
        <v>2</v>
      </c>
      <c r="S63" s="107">
        <v>2</v>
      </c>
      <c r="T63" s="107">
        <v>9.7469999999999999</v>
      </c>
      <c r="U63" s="107">
        <v>70</v>
      </c>
      <c r="V63" s="108">
        <v>0.20519134092541294</v>
      </c>
      <c r="W63" s="180">
        <v>1</v>
      </c>
      <c r="X63" s="194" t="s">
        <v>123</v>
      </c>
      <c r="Y63" s="38">
        <v>6.1539999999999999</v>
      </c>
      <c r="Z63" s="38">
        <v>20.513333333333335</v>
      </c>
      <c r="AA63" s="36">
        <v>1</v>
      </c>
      <c r="AB63" s="36">
        <v>1</v>
      </c>
      <c r="AC63" s="36">
        <v>1</v>
      </c>
      <c r="AD63" s="36">
        <v>6.1539999999999999</v>
      </c>
      <c r="AE63" s="36">
        <v>140</v>
      </c>
      <c r="AF63" s="185">
        <v>0.16249593760155998</v>
      </c>
      <c r="AG63" s="175">
        <v>1</v>
      </c>
      <c r="AH63" s="29">
        <f t="shared" si="21"/>
        <v>0.22596063140682976</v>
      </c>
      <c r="AI63" s="141">
        <f t="shared" si="21"/>
        <v>0.22596063140682973</v>
      </c>
      <c r="AJ63" s="30">
        <f t="shared" si="22"/>
        <v>-0.5</v>
      </c>
      <c r="AK63" s="30">
        <f t="shared" si="23"/>
        <v>-0.875</v>
      </c>
      <c r="AL63" s="30">
        <f t="shared" si="24"/>
        <v>-0.73333333333333328</v>
      </c>
      <c r="AM63" s="30">
        <f t="shared" si="25"/>
        <v>-0.22229314609431103</v>
      </c>
      <c r="AN63" s="30">
        <f t="shared" si="26"/>
        <v>-0.81031920952923409</v>
      </c>
      <c r="AO63" s="129">
        <f t="shared" si="27"/>
        <v>-0.33333333333333331</v>
      </c>
      <c r="AP63" s="29">
        <f t="shared" si="28"/>
        <v>0</v>
      </c>
      <c r="AQ63" s="141">
        <f t="shared" si="28"/>
        <v>0</v>
      </c>
      <c r="AR63" s="30">
        <f t="shared" si="29"/>
        <v>-0.5</v>
      </c>
      <c r="AS63" s="30">
        <f t="shared" si="30"/>
        <v>-0.93548387096774188</v>
      </c>
      <c r="AT63" s="30">
        <f t="shared" si="31"/>
        <v>-0.8571428571428571</v>
      </c>
      <c r="AU63" s="30">
        <f t="shared" si="32"/>
        <v>-0.42681507008801756</v>
      </c>
      <c r="AV63" s="30">
        <f t="shared" si="33"/>
        <v>-0.84676326279515257</v>
      </c>
      <c r="AW63" s="129">
        <f t="shared" si="34"/>
        <v>-0.33333333333333331</v>
      </c>
      <c r="AX63" s="29">
        <f t="shared" si="35"/>
        <v>-0.22596063140682976</v>
      </c>
      <c r="AY63" s="30">
        <f t="shared" si="35"/>
        <v>-0.22596063140682973</v>
      </c>
      <c r="AZ63" s="30">
        <f t="shared" si="36"/>
        <v>0</v>
      </c>
      <c r="BA63" s="30">
        <f t="shared" si="37"/>
        <v>-0.33333333333333331</v>
      </c>
      <c r="BB63" s="30">
        <f t="shared" si="38"/>
        <v>-0.33333333333333331</v>
      </c>
      <c r="BC63" s="30">
        <f t="shared" si="39"/>
        <v>-0.22596063140682976</v>
      </c>
      <c r="BD63" s="30">
        <f t="shared" si="40"/>
        <v>-0.11611879392428015</v>
      </c>
      <c r="BE63" s="129">
        <f t="shared" si="41"/>
        <v>0</v>
      </c>
    </row>
    <row r="64" spans="1:57" x14ac:dyDescent="0.25">
      <c r="A64" s="100">
        <v>8</v>
      </c>
      <c r="B64" s="101" t="s">
        <v>124</v>
      </c>
      <c r="C64" s="127" t="s">
        <v>124</v>
      </c>
      <c r="D64" s="109" t="s">
        <v>125</v>
      </c>
      <c r="E64" s="205">
        <v>46.581000000000003</v>
      </c>
      <c r="F64" s="206">
        <v>139.74299999999999</v>
      </c>
      <c r="G64" s="107">
        <v>13</v>
      </c>
      <c r="H64" s="106">
        <v>2720</v>
      </c>
      <c r="I64" s="107">
        <v>688</v>
      </c>
      <c r="J64" s="107">
        <v>581.178</v>
      </c>
      <c r="K64" s="107">
        <v>2400</v>
      </c>
      <c r="L64" s="108">
        <v>4.6801496271366085</v>
      </c>
      <c r="M64" s="123">
        <v>31</v>
      </c>
      <c r="N64" s="113" t="s">
        <v>56</v>
      </c>
      <c r="O64" s="205">
        <v>47.62</v>
      </c>
      <c r="P64" s="206">
        <v>158.73333333333332</v>
      </c>
      <c r="Q64" s="107">
        <v>14</v>
      </c>
      <c r="R64" s="106">
        <v>3157</v>
      </c>
      <c r="S64" s="107">
        <v>685</v>
      </c>
      <c r="T64" s="107">
        <v>666.68</v>
      </c>
      <c r="U64" s="107">
        <v>2160</v>
      </c>
      <c r="V64" s="108">
        <v>4.7354052918941623</v>
      </c>
      <c r="W64" s="180">
        <v>38</v>
      </c>
      <c r="X64" s="193" t="s">
        <v>56</v>
      </c>
      <c r="Y64" s="38">
        <v>47.62</v>
      </c>
      <c r="Z64" s="38">
        <v>158.73333333333332</v>
      </c>
      <c r="AA64" s="36">
        <v>14</v>
      </c>
      <c r="AB64" s="36">
        <v>3157</v>
      </c>
      <c r="AC64" s="36">
        <v>682</v>
      </c>
      <c r="AD64" s="36">
        <v>666.68</v>
      </c>
      <c r="AE64" s="36">
        <v>2160</v>
      </c>
      <c r="AF64" s="185">
        <v>4.7354052918941623</v>
      </c>
      <c r="AG64" s="175">
        <v>38</v>
      </c>
      <c r="AH64" s="29">
        <f t="shared" si="21"/>
        <v>1.1029606904385245E-2</v>
      </c>
      <c r="AI64" s="141">
        <f t="shared" si="21"/>
        <v>6.3624251615705979E-2</v>
      </c>
      <c r="AJ64" s="30">
        <f t="shared" si="22"/>
        <v>3.7037037037037035E-2</v>
      </c>
      <c r="AK64" s="30">
        <f t="shared" si="23"/>
        <v>7.4357665475582785E-2</v>
      </c>
      <c r="AL64" s="30">
        <f t="shared" si="24"/>
        <v>-2.1849963583394027E-3</v>
      </c>
      <c r="AM64" s="30">
        <f t="shared" si="25"/>
        <v>6.8519014182703439E-2</v>
      </c>
      <c r="AN64" s="30">
        <f t="shared" si="26"/>
        <v>5.8685510554317586E-3</v>
      </c>
      <c r="AO64" s="129">
        <f t="shared" si="27"/>
        <v>0.10144927536231885</v>
      </c>
      <c r="AP64" s="29">
        <f t="shared" si="28"/>
        <v>1.1029606904385245E-2</v>
      </c>
      <c r="AQ64" s="141">
        <f t="shared" si="28"/>
        <v>6.3624251615705979E-2</v>
      </c>
      <c r="AR64" s="30">
        <f t="shared" si="29"/>
        <v>3.7037037037037035E-2</v>
      </c>
      <c r="AS64" s="30">
        <f t="shared" si="30"/>
        <v>7.4357665475582785E-2</v>
      </c>
      <c r="AT64" s="30">
        <f t="shared" si="31"/>
        <v>-4.3795620437956208E-3</v>
      </c>
      <c r="AU64" s="30">
        <f t="shared" si="32"/>
        <v>6.8519014182703439E-2</v>
      </c>
      <c r="AV64" s="30">
        <f t="shared" si="33"/>
        <v>5.8685510554317586E-3</v>
      </c>
      <c r="AW64" s="129">
        <f t="shared" si="34"/>
        <v>0.10144927536231885</v>
      </c>
      <c r="AX64" s="29">
        <f t="shared" si="35"/>
        <v>0</v>
      </c>
      <c r="AY64" s="30">
        <f t="shared" si="35"/>
        <v>0</v>
      </c>
      <c r="AZ64" s="30">
        <f t="shared" si="36"/>
        <v>0</v>
      </c>
      <c r="BA64" s="30">
        <f t="shared" si="37"/>
        <v>0</v>
      </c>
      <c r="BB64" s="30">
        <f t="shared" si="38"/>
        <v>-2.1945866861741038E-3</v>
      </c>
      <c r="BC64" s="30">
        <f t="shared" si="39"/>
        <v>0</v>
      </c>
      <c r="BD64" s="30">
        <f t="shared" si="40"/>
        <v>0</v>
      </c>
      <c r="BE64" s="129">
        <f t="shared" si="41"/>
        <v>0</v>
      </c>
    </row>
    <row r="65" spans="1:57" x14ac:dyDescent="0.25">
      <c r="A65" s="100">
        <v>5</v>
      </c>
      <c r="B65" s="101" t="s">
        <v>126</v>
      </c>
      <c r="C65" s="127" t="s">
        <v>126</v>
      </c>
      <c r="D65" s="31"/>
      <c r="E65" s="201"/>
      <c r="F65" s="201"/>
      <c r="G65" s="35"/>
      <c r="H65" s="32"/>
      <c r="I65" s="35"/>
      <c r="J65" s="35"/>
      <c r="K65" s="35"/>
      <c r="L65" s="33"/>
      <c r="M65" s="124"/>
      <c r="N65" s="115" t="s">
        <v>127</v>
      </c>
      <c r="O65" s="205">
        <v>13.972</v>
      </c>
      <c r="P65" s="206">
        <v>46.573333333333331</v>
      </c>
      <c r="Q65" s="107">
        <v>2</v>
      </c>
      <c r="R65" s="106">
        <v>8</v>
      </c>
      <c r="S65" s="107">
        <v>3</v>
      </c>
      <c r="T65" s="107">
        <v>27.857999999999997</v>
      </c>
      <c r="U65" s="107">
        <v>140</v>
      </c>
      <c r="V65" s="108">
        <v>0.28717065115945156</v>
      </c>
      <c r="W65" s="180">
        <v>2</v>
      </c>
      <c r="X65" s="194" t="s">
        <v>127</v>
      </c>
      <c r="Y65" s="38">
        <v>13.972</v>
      </c>
      <c r="Z65" s="38">
        <v>46.573333333333331</v>
      </c>
      <c r="AA65" s="36">
        <v>2</v>
      </c>
      <c r="AB65" s="36">
        <v>8</v>
      </c>
      <c r="AC65" s="36">
        <v>3</v>
      </c>
      <c r="AD65" s="36">
        <v>27.857999999999997</v>
      </c>
      <c r="AE65" s="36">
        <v>140</v>
      </c>
      <c r="AF65" s="185">
        <v>0.28717065115945156</v>
      </c>
      <c r="AG65" s="175">
        <v>2</v>
      </c>
      <c r="AH65" s="29">
        <f t="shared" si="21"/>
        <v>1</v>
      </c>
      <c r="AI65" s="141">
        <f t="shared" si="21"/>
        <v>1</v>
      </c>
      <c r="AJ65" s="30">
        <f t="shared" si="22"/>
        <v>1</v>
      </c>
      <c r="AK65" s="30">
        <f t="shared" si="23"/>
        <v>1</v>
      </c>
      <c r="AL65" s="30">
        <f t="shared" si="24"/>
        <v>1</v>
      </c>
      <c r="AM65" s="30">
        <f t="shared" si="25"/>
        <v>1</v>
      </c>
      <c r="AN65" s="30">
        <f t="shared" si="26"/>
        <v>1</v>
      </c>
      <c r="AO65" s="129">
        <f t="shared" si="27"/>
        <v>1</v>
      </c>
      <c r="AP65" s="29">
        <f t="shared" si="28"/>
        <v>1</v>
      </c>
      <c r="AQ65" s="141">
        <f t="shared" si="28"/>
        <v>1</v>
      </c>
      <c r="AR65" s="30">
        <f t="shared" si="29"/>
        <v>1</v>
      </c>
      <c r="AS65" s="30">
        <f t="shared" si="30"/>
        <v>1</v>
      </c>
      <c r="AT65" s="30">
        <f t="shared" si="31"/>
        <v>1</v>
      </c>
      <c r="AU65" s="30">
        <f t="shared" si="32"/>
        <v>1</v>
      </c>
      <c r="AV65" s="30">
        <f t="shared" si="33"/>
        <v>1</v>
      </c>
      <c r="AW65" s="129">
        <f t="shared" si="34"/>
        <v>1</v>
      </c>
      <c r="AX65" s="29">
        <f t="shared" si="35"/>
        <v>0</v>
      </c>
      <c r="AY65" s="30">
        <f t="shared" si="35"/>
        <v>0</v>
      </c>
      <c r="AZ65" s="30">
        <f t="shared" si="36"/>
        <v>0</v>
      </c>
      <c r="BA65" s="30">
        <f t="shared" si="37"/>
        <v>0</v>
      </c>
      <c r="BB65" s="30">
        <f t="shared" si="38"/>
        <v>0</v>
      </c>
      <c r="BC65" s="30">
        <f t="shared" si="39"/>
        <v>0</v>
      </c>
      <c r="BD65" s="30">
        <f t="shared" si="40"/>
        <v>0</v>
      </c>
      <c r="BE65" s="129">
        <f t="shared" si="41"/>
        <v>0</v>
      </c>
    </row>
    <row r="66" spans="1:57" x14ac:dyDescent="0.25">
      <c r="A66" s="100">
        <v>5</v>
      </c>
      <c r="B66" s="101" t="s">
        <v>128</v>
      </c>
      <c r="C66" s="127" t="s">
        <v>128</v>
      </c>
      <c r="D66" s="31"/>
      <c r="E66" s="201"/>
      <c r="F66" s="201"/>
      <c r="G66" s="35"/>
      <c r="H66" s="32"/>
      <c r="I66" s="35"/>
      <c r="J66" s="35"/>
      <c r="K66" s="35"/>
      <c r="L66" s="33"/>
      <c r="M66" s="124"/>
      <c r="N66" s="115" t="s">
        <v>127</v>
      </c>
      <c r="O66" s="205">
        <v>23.164999999999999</v>
      </c>
      <c r="P66" s="206">
        <v>77.216666666666669</v>
      </c>
      <c r="Q66" s="107">
        <v>2</v>
      </c>
      <c r="R66" s="106">
        <v>284</v>
      </c>
      <c r="S66" s="107">
        <v>125</v>
      </c>
      <c r="T66" s="107">
        <v>46.33</v>
      </c>
      <c r="U66" s="107">
        <v>140</v>
      </c>
      <c r="V66" s="108">
        <v>6.1299374055687466</v>
      </c>
      <c r="W66" s="180">
        <v>3</v>
      </c>
      <c r="X66" s="194" t="s">
        <v>127</v>
      </c>
      <c r="Y66" s="38">
        <v>23.164999999999999</v>
      </c>
      <c r="Z66" s="38">
        <v>77.216666666666669</v>
      </c>
      <c r="AA66" s="36">
        <v>2</v>
      </c>
      <c r="AB66" s="36">
        <v>284</v>
      </c>
      <c r="AC66" s="36">
        <v>125</v>
      </c>
      <c r="AD66" s="36">
        <v>46.33</v>
      </c>
      <c r="AE66" s="36">
        <v>140</v>
      </c>
      <c r="AF66" s="185">
        <v>6.1299374055687466</v>
      </c>
      <c r="AG66" s="175">
        <v>3</v>
      </c>
      <c r="AH66" s="29">
        <f t="shared" si="21"/>
        <v>1</v>
      </c>
      <c r="AI66" s="141">
        <f t="shared" si="21"/>
        <v>1</v>
      </c>
      <c r="AJ66" s="30">
        <f t="shared" si="22"/>
        <v>1</v>
      </c>
      <c r="AK66" s="30">
        <f t="shared" si="23"/>
        <v>1</v>
      </c>
      <c r="AL66" s="30">
        <f t="shared" si="24"/>
        <v>1</v>
      </c>
      <c r="AM66" s="30">
        <f t="shared" si="25"/>
        <v>1</v>
      </c>
      <c r="AN66" s="30">
        <f t="shared" si="26"/>
        <v>1</v>
      </c>
      <c r="AO66" s="129">
        <f t="shared" si="27"/>
        <v>1</v>
      </c>
      <c r="AP66" s="29">
        <f t="shared" si="28"/>
        <v>1</v>
      </c>
      <c r="AQ66" s="141">
        <f t="shared" si="28"/>
        <v>1</v>
      </c>
      <c r="AR66" s="30">
        <f t="shared" si="29"/>
        <v>1</v>
      </c>
      <c r="AS66" s="30">
        <f t="shared" si="30"/>
        <v>1</v>
      </c>
      <c r="AT66" s="30">
        <f t="shared" si="31"/>
        <v>1</v>
      </c>
      <c r="AU66" s="30">
        <f t="shared" si="32"/>
        <v>1</v>
      </c>
      <c r="AV66" s="30">
        <f t="shared" si="33"/>
        <v>1</v>
      </c>
      <c r="AW66" s="129">
        <f t="shared" si="34"/>
        <v>1</v>
      </c>
      <c r="AX66" s="29">
        <f t="shared" si="35"/>
        <v>0</v>
      </c>
      <c r="AY66" s="30">
        <f t="shared" si="35"/>
        <v>0</v>
      </c>
      <c r="AZ66" s="30">
        <f t="shared" si="36"/>
        <v>0</v>
      </c>
      <c r="BA66" s="30">
        <f t="shared" si="37"/>
        <v>0</v>
      </c>
      <c r="BB66" s="30">
        <f t="shared" si="38"/>
        <v>0</v>
      </c>
      <c r="BC66" s="30">
        <f t="shared" si="39"/>
        <v>0</v>
      </c>
      <c r="BD66" s="30">
        <f t="shared" si="40"/>
        <v>0</v>
      </c>
      <c r="BE66" s="129">
        <f t="shared" si="41"/>
        <v>0</v>
      </c>
    </row>
    <row r="67" spans="1:57" x14ac:dyDescent="0.25">
      <c r="A67" s="100">
        <v>6</v>
      </c>
      <c r="B67" s="101" t="s">
        <v>129</v>
      </c>
      <c r="C67" s="127" t="s">
        <v>129</v>
      </c>
      <c r="D67" s="31"/>
      <c r="E67" s="201"/>
      <c r="F67" s="201"/>
      <c r="G67" s="35"/>
      <c r="H67" s="32"/>
      <c r="I67" s="35"/>
      <c r="J67" s="35"/>
      <c r="K67" s="35"/>
      <c r="L67" s="33"/>
      <c r="M67" s="124"/>
      <c r="N67" s="115" t="s">
        <v>123</v>
      </c>
      <c r="O67" s="205">
        <v>33.613999999999997</v>
      </c>
      <c r="P67" s="206">
        <v>112.04666666666665</v>
      </c>
      <c r="Q67" s="107">
        <v>1</v>
      </c>
      <c r="R67" s="106">
        <v>35</v>
      </c>
      <c r="S67" s="107">
        <v>23</v>
      </c>
      <c r="T67" s="107">
        <v>33.613999999999997</v>
      </c>
      <c r="U67" s="107">
        <v>140</v>
      </c>
      <c r="V67" s="108">
        <v>1.0412328196584757</v>
      </c>
      <c r="W67" s="180">
        <v>1</v>
      </c>
      <c r="X67" s="194" t="s">
        <v>123</v>
      </c>
      <c r="Y67" s="38">
        <v>33.613999999999997</v>
      </c>
      <c r="Z67" s="38">
        <v>112.04666666666665</v>
      </c>
      <c r="AA67" s="36">
        <v>1</v>
      </c>
      <c r="AB67" s="36">
        <v>35</v>
      </c>
      <c r="AC67" s="36">
        <v>23</v>
      </c>
      <c r="AD67" s="36">
        <v>33.613999999999997</v>
      </c>
      <c r="AE67" s="36">
        <v>140</v>
      </c>
      <c r="AF67" s="185">
        <v>1.0412328196584757</v>
      </c>
      <c r="AG67" s="175">
        <v>1</v>
      </c>
      <c r="AH67" s="29">
        <f t="shared" ref="AH67:AI78" si="42">IFERROR(+(O67-E67)/(E67+O67),0)</f>
        <v>1</v>
      </c>
      <c r="AI67" s="141">
        <f t="shared" si="42"/>
        <v>1</v>
      </c>
      <c r="AJ67" s="30">
        <f t="shared" ref="AJ67:AJ76" si="43">IFERROR(+(Q67-G67)/(G67+Q67),0)</f>
        <v>1</v>
      </c>
      <c r="AK67" s="30">
        <f t="shared" ref="AK67:AK76" si="44">IFERROR(+(R67-H67)/(H67+R67),0)</f>
        <v>1</v>
      </c>
      <c r="AL67" s="30">
        <f t="shared" ref="AL67:AL76" si="45">IFERROR(+(S67-I67)/(I67+S67),0)</f>
        <v>1</v>
      </c>
      <c r="AM67" s="30">
        <f t="shared" ref="AM67:AM76" si="46">IFERROR(+(T67-J67)/(J67+T67),0)</f>
        <v>1</v>
      </c>
      <c r="AN67" s="30">
        <f t="shared" ref="AN67:AN76" si="47">IFERROR(+(V67-L67)/(L67+V67),0)</f>
        <v>1</v>
      </c>
      <c r="AO67" s="129">
        <f t="shared" ref="AO67:AO76" si="48">IFERROR(+(W67-M67)/(M67+W67),0)</f>
        <v>1</v>
      </c>
      <c r="AP67" s="29">
        <f t="shared" ref="AP67:AQ80" si="49">IFERROR(+(Y67-E67)/(E67+Y67),0)</f>
        <v>1</v>
      </c>
      <c r="AQ67" s="141">
        <f t="shared" si="49"/>
        <v>1</v>
      </c>
      <c r="AR67" s="30">
        <f t="shared" ref="AR67:AR76" si="50">IFERROR(+(AA67-G67)/(G67+AA67),0)</f>
        <v>1</v>
      </c>
      <c r="AS67" s="30">
        <f t="shared" ref="AS67:AS76" si="51">IFERROR(+(AB67-H67)/(H67+AB67),0)</f>
        <v>1</v>
      </c>
      <c r="AT67" s="30">
        <f t="shared" ref="AT67:AT76" si="52">IFERROR(+(AC67-I67)/(I67+AC67),0)</f>
        <v>1</v>
      </c>
      <c r="AU67" s="30">
        <f t="shared" ref="AU67:AU76" si="53">IFERROR(+(AD67-J67)/(J67+AD67),0)</f>
        <v>1</v>
      </c>
      <c r="AV67" s="30">
        <f t="shared" ref="AV67:AV76" si="54">IFERROR(+(AF67-L67)/(L67+AF67),0)</f>
        <v>1</v>
      </c>
      <c r="AW67" s="129">
        <f t="shared" ref="AW67:AW76" si="55">IFERROR(+(AG67-M67)/(M67+AG67),0)</f>
        <v>1</v>
      </c>
      <c r="AX67" s="29">
        <f t="shared" ref="AX67:AY80" si="56">IFERROR(+(Y67-O67)/(O67+Y67),0)</f>
        <v>0</v>
      </c>
      <c r="AY67" s="30">
        <f t="shared" si="56"/>
        <v>0</v>
      </c>
      <c r="AZ67" s="30">
        <f t="shared" ref="AZ67:AZ76" si="57">IFERROR(+(AA67-Q67)/(Q67+AA67),0)</f>
        <v>0</v>
      </c>
      <c r="BA67" s="30">
        <f t="shared" ref="BA67:BA76" si="58">IFERROR(+(AB67-R67)/(R67+AB67),0)</f>
        <v>0</v>
      </c>
      <c r="BB67" s="30">
        <f t="shared" ref="BB67:BB76" si="59">IFERROR(+(AC67-S67)/(S67+AC67),0)</f>
        <v>0</v>
      </c>
      <c r="BC67" s="30">
        <f t="shared" ref="BC67:BC76" si="60">IFERROR(+(AD67-T67)/(T67+AD67),0)</f>
        <v>0</v>
      </c>
      <c r="BD67" s="30">
        <f t="shared" ref="BD67:BD76" si="61">IFERROR(+(AF67-V67)/(V67+AF67),0)</f>
        <v>0</v>
      </c>
      <c r="BE67" s="129">
        <f t="shared" ref="BE67:BE76" si="62">IFERROR(+(AG67-W67)/(W67+AG67),0)</f>
        <v>0</v>
      </c>
    </row>
    <row r="68" spans="1:57" x14ac:dyDescent="0.25">
      <c r="A68" s="100">
        <v>6</v>
      </c>
      <c r="B68" s="101" t="s">
        <v>130</v>
      </c>
      <c r="C68" s="127" t="s">
        <v>130</v>
      </c>
      <c r="D68" s="31"/>
      <c r="E68" s="201"/>
      <c r="F68" s="201"/>
      <c r="G68" s="35"/>
      <c r="H68" s="32"/>
      <c r="I68" s="35"/>
      <c r="J68" s="35"/>
      <c r="K68" s="35"/>
      <c r="L68" s="33"/>
      <c r="M68" s="124"/>
      <c r="N68" s="115" t="s">
        <v>123</v>
      </c>
      <c r="O68" s="205">
        <v>11.028</v>
      </c>
      <c r="P68" s="206">
        <v>36.760000000000005</v>
      </c>
      <c r="Q68" s="107">
        <v>1</v>
      </c>
      <c r="R68" s="106">
        <v>14</v>
      </c>
      <c r="S68" s="107">
        <v>9</v>
      </c>
      <c r="T68" s="107">
        <v>11.028</v>
      </c>
      <c r="U68" s="107">
        <v>70</v>
      </c>
      <c r="V68" s="108">
        <v>1.2694958287994196</v>
      </c>
      <c r="W68" s="180">
        <v>1</v>
      </c>
      <c r="X68" s="194" t="s">
        <v>123</v>
      </c>
      <c r="Y68" s="38">
        <v>11.028</v>
      </c>
      <c r="Z68" s="38">
        <v>36.760000000000005</v>
      </c>
      <c r="AA68" s="36">
        <v>1</v>
      </c>
      <c r="AB68" s="36">
        <v>14</v>
      </c>
      <c r="AC68" s="36">
        <v>9</v>
      </c>
      <c r="AD68" s="36">
        <v>11.028</v>
      </c>
      <c r="AE68" s="36">
        <v>70</v>
      </c>
      <c r="AF68" s="185">
        <v>1.2694958287994196</v>
      </c>
      <c r="AG68" s="175">
        <v>1</v>
      </c>
      <c r="AH68" s="29">
        <f t="shared" si="42"/>
        <v>1</v>
      </c>
      <c r="AI68" s="141">
        <f t="shared" si="42"/>
        <v>1</v>
      </c>
      <c r="AJ68" s="30">
        <f t="shared" si="43"/>
        <v>1</v>
      </c>
      <c r="AK68" s="30">
        <f t="shared" si="44"/>
        <v>1</v>
      </c>
      <c r="AL68" s="30">
        <f t="shared" si="45"/>
        <v>1</v>
      </c>
      <c r="AM68" s="30">
        <f t="shared" si="46"/>
        <v>1</v>
      </c>
      <c r="AN68" s="30">
        <f t="shared" si="47"/>
        <v>1</v>
      </c>
      <c r="AO68" s="129">
        <f t="shared" si="48"/>
        <v>1</v>
      </c>
      <c r="AP68" s="29">
        <f t="shared" si="49"/>
        <v>1</v>
      </c>
      <c r="AQ68" s="141">
        <f t="shared" si="49"/>
        <v>1</v>
      </c>
      <c r="AR68" s="30">
        <f t="shared" si="50"/>
        <v>1</v>
      </c>
      <c r="AS68" s="30">
        <f t="shared" si="51"/>
        <v>1</v>
      </c>
      <c r="AT68" s="30">
        <f t="shared" si="52"/>
        <v>1</v>
      </c>
      <c r="AU68" s="30">
        <f t="shared" si="53"/>
        <v>1</v>
      </c>
      <c r="AV68" s="30">
        <f t="shared" si="54"/>
        <v>1</v>
      </c>
      <c r="AW68" s="129">
        <f t="shared" si="55"/>
        <v>1</v>
      </c>
      <c r="AX68" s="29">
        <f t="shared" si="56"/>
        <v>0</v>
      </c>
      <c r="AY68" s="30">
        <f t="shared" si="56"/>
        <v>0</v>
      </c>
      <c r="AZ68" s="30">
        <f t="shared" si="57"/>
        <v>0</v>
      </c>
      <c r="BA68" s="30">
        <f t="shared" si="58"/>
        <v>0</v>
      </c>
      <c r="BB68" s="30">
        <f t="shared" si="59"/>
        <v>0</v>
      </c>
      <c r="BC68" s="30">
        <f t="shared" si="60"/>
        <v>0</v>
      </c>
      <c r="BD68" s="30">
        <f t="shared" si="61"/>
        <v>0</v>
      </c>
      <c r="BE68" s="129">
        <f t="shared" si="62"/>
        <v>0</v>
      </c>
    </row>
    <row r="69" spans="1:57" x14ac:dyDescent="0.25">
      <c r="A69" s="100">
        <v>4</v>
      </c>
      <c r="B69" s="101" t="s">
        <v>131</v>
      </c>
      <c r="C69" s="127" t="s">
        <v>131</v>
      </c>
      <c r="D69" s="31"/>
      <c r="E69" s="201"/>
      <c r="F69" s="201"/>
      <c r="G69" s="35"/>
      <c r="H69" s="32"/>
      <c r="I69" s="35"/>
      <c r="J69" s="35"/>
      <c r="K69" s="35"/>
      <c r="L69" s="33"/>
      <c r="M69" s="124"/>
      <c r="N69" s="115" t="s">
        <v>123</v>
      </c>
      <c r="O69" s="205">
        <v>31.734999999999999</v>
      </c>
      <c r="P69" s="206">
        <v>105.78333333333333</v>
      </c>
      <c r="Q69" s="107">
        <v>2</v>
      </c>
      <c r="R69" s="106">
        <v>121</v>
      </c>
      <c r="S69" s="107">
        <v>64</v>
      </c>
      <c r="T69" s="107">
        <v>63.47</v>
      </c>
      <c r="U69" s="107">
        <v>140</v>
      </c>
      <c r="V69" s="108">
        <v>1.906412478336222</v>
      </c>
      <c r="W69" s="180">
        <v>4</v>
      </c>
      <c r="X69" s="194" t="s">
        <v>123</v>
      </c>
      <c r="Y69" s="38">
        <v>33.786999999999999</v>
      </c>
      <c r="Z69" s="38">
        <v>112.62333333333333</v>
      </c>
      <c r="AA69" s="36">
        <v>2</v>
      </c>
      <c r="AB69" s="36">
        <v>111</v>
      </c>
      <c r="AC69" s="36">
        <v>55</v>
      </c>
      <c r="AD69" s="36">
        <v>67.573999999999998</v>
      </c>
      <c r="AE69" s="36">
        <v>140</v>
      </c>
      <c r="AF69" s="185">
        <v>1.6426436203273449</v>
      </c>
      <c r="AG69" s="175">
        <v>4</v>
      </c>
      <c r="AH69" s="29">
        <f t="shared" si="42"/>
        <v>1</v>
      </c>
      <c r="AI69" s="141">
        <f t="shared" si="42"/>
        <v>1</v>
      </c>
      <c r="AJ69" s="30">
        <f t="shared" si="43"/>
        <v>1</v>
      </c>
      <c r="AK69" s="30">
        <f t="shared" si="44"/>
        <v>1</v>
      </c>
      <c r="AL69" s="30">
        <f t="shared" si="45"/>
        <v>1</v>
      </c>
      <c r="AM69" s="30">
        <f t="shared" si="46"/>
        <v>1</v>
      </c>
      <c r="AN69" s="30">
        <f t="shared" si="47"/>
        <v>1</v>
      </c>
      <c r="AO69" s="129">
        <f t="shared" si="48"/>
        <v>1</v>
      </c>
      <c r="AP69" s="29">
        <f t="shared" si="49"/>
        <v>1</v>
      </c>
      <c r="AQ69" s="141">
        <f t="shared" si="49"/>
        <v>1</v>
      </c>
      <c r="AR69" s="30">
        <f t="shared" si="50"/>
        <v>1</v>
      </c>
      <c r="AS69" s="30">
        <f t="shared" si="51"/>
        <v>1</v>
      </c>
      <c r="AT69" s="30">
        <f t="shared" si="52"/>
        <v>1</v>
      </c>
      <c r="AU69" s="30">
        <f t="shared" si="53"/>
        <v>1</v>
      </c>
      <c r="AV69" s="30">
        <f t="shared" si="54"/>
        <v>1</v>
      </c>
      <c r="AW69" s="129">
        <f t="shared" si="55"/>
        <v>1</v>
      </c>
      <c r="AX69" s="29">
        <f t="shared" si="56"/>
        <v>3.1317725344159213E-2</v>
      </c>
      <c r="AY69" s="30">
        <f t="shared" si="56"/>
        <v>3.1317725344159227E-2</v>
      </c>
      <c r="AZ69" s="30">
        <f t="shared" si="57"/>
        <v>0</v>
      </c>
      <c r="BA69" s="30">
        <f t="shared" si="58"/>
        <v>-4.3103448275862072E-2</v>
      </c>
      <c r="BB69" s="30">
        <f t="shared" si="59"/>
        <v>-7.5630252100840331E-2</v>
      </c>
      <c r="BC69" s="30">
        <f t="shared" si="60"/>
        <v>3.1317725344159213E-2</v>
      </c>
      <c r="BD69" s="30">
        <f t="shared" si="61"/>
        <v>-7.4320847762367553E-2</v>
      </c>
      <c r="BE69" s="129">
        <f t="shared" si="62"/>
        <v>0</v>
      </c>
    </row>
    <row r="70" spans="1:57" x14ac:dyDescent="0.25">
      <c r="A70" s="100">
        <v>2</v>
      </c>
      <c r="B70" s="101" t="s">
        <v>132</v>
      </c>
      <c r="C70" s="127" t="s">
        <v>132</v>
      </c>
      <c r="D70" s="31"/>
      <c r="E70" s="201"/>
      <c r="F70" s="201"/>
      <c r="G70" s="35"/>
      <c r="H70" s="32"/>
      <c r="I70" s="35"/>
      <c r="J70" s="35"/>
      <c r="K70" s="35"/>
      <c r="L70" s="33"/>
      <c r="M70" s="124"/>
      <c r="N70" s="115" t="s">
        <v>127</v>
      </c>
      <c r="O70" s="205">
        <v>17.123000000000001</v>
      </c>
      <c r="P70" s="206">
        <v>57.076666666666675</v>
      </c>
      <c r="Q70" s="107">
        <v>2</v>
      </c>
      <c r="R70" s="106">
        <v>45</v>
      </c>
      <c r="S70" s="107">
        <v>41</v>
      </c>
      <c r="T70" s="107">
        <v>34.246000000000002</v>
      </c>
      <c r="U70" s="107">
        <v>140</v>
      </c>
      <c r="V70" s="108">
        <v>1.3140220755708696</v>
      </c>
      <c r="W70" s="180">
        <v>2</v>
      </c>
      <c r="X70" s="194" t="s">
        <v>127</v>
      </c>
      <c r="Y70" s="38">
        <v>17.123000000000001</v>
      </c>
      <c r="Z70" s="38">
        <v>57.076666666666675</v>
      </c>
      <c r="AA70" s="36">
        <v>2</v>
      </c>
      <c r="AB70" s="36">
        <v>45</v>
      </c>
      <c r="AC70" s="36">
        <v>41</v>
      </c>
      <c r="AD70" s="36">
        <v>34.246000000000002</v>
      </c>
      <c r="AE70" s="36">
        <v>140</v>
      </c>
      <c r="AF70" s="185">
        <v>1.3140220755708696</v>
      </c>
      <c r="AG70" s="175">
        <v>2</v>
      </c>
      <c r="AH70" s="29">
        <f t="shared" si="42"/>
        <v>1</v>
      </c>
      <c r="AI70" s="141">
        <f t="shared" si="42"/>
        <v>1</v>
      </c>
      <c r="AJ70" s="30">
        <f t="shared" si="43"/>
        <v>1</v>
      </c>
      <c r="AK70" s="30">
        <f t="shared" si="44"/>
        <v>1</v>
      </c>
      <c r="AL70" s="30">
        <f t="shared" si="45"/>
        <v>1</v>
      </c>
      <c r="AM70" s="30">
        <f t="shared" si="46"/>
        <v>1</v>
      </c>
      <c r="AN70" s="30">
        <f t="shared" si="47"/>
        <v>1</v>
      </c>
      <c r="AO70" s="129">
        <f t="shared" si="48"/>
        <v>1</v>
      </c>
      <c r="AP70" s="29">
        <f t="shared" si="49"/>
        <v>1</v>
      </c>
      <c r="AQ70" s="141">
        <f t="shared" si="49"/>
        <v>1</v>
      </c>
      <c r="AR70" s="30">
        <f t="shared" si="50"/>
        <v>1</v>
      </c>
      <c r="AS70" s="30">
        <f t="shared" si="51"/>
        <v>1</v>
      </c>
      <c r="AT70" s="30">
        <f t="shared" si="52"/>
        <v>1</v>
      </c>
      <c r="AU70" s="30">
        <f t="shared" si="53"/>
        <v>1</v>
      </c>
      <c r="AV70" s="30">
        <f t="shared" si="54"/>
        <v>1</v>
      </c>
      <c r="AW70" s="129">
        <f t="shared" si="55"/>
        <v>1</v>
      </c>
      <c r="AX70" s="29">
        <f t="shared" si="56"/>
        <v>0</v>
      </c>
      <c r="AY70" s="30">
        <f t="shared" si="56"/>
        <v>0</v>
      </c>
      <c r="AZ70" s="30">
        <f t="shared" si="57"/>
        <v>0</v>
      </c>
      <c r="BA70" s="30">
        <f t="shared" si="58"/>
        <v>0</v>
      </c>
      <c r="BB70" s="30">
        <f t="shared" si="59"/>
        <v>0</v>
      </c>
      <c r="BC70" s="30">
        <f t="shared" si="60"/>
        <v>0</v>
      </c>
      <c r="BD70" s="30">
        <f t="shared" si="61"/>
        <v>0</v>
      </c>
      <c r="BE70" s="129">
        <f t="shared" si="62"/>
        <v>0</v>
      </c>
    </row>
    <row r="71" spans="1:57" x14ac:dyDescent="0.25">
      <c r="A71" s="100">
        <v>7</v>
      </c>
      <c r="B71" s="101" t="s">
        <v>133</v>
      </c>
      <c r="C71" s="127" t="s">
        <v>133</v>
      </c>
      <c r="D71" s="31"/>
      <c r="E71" s="201"/>
      <c r="F71" s="201"/>
      <c r="G71" s="35"/>
      <c r="H71" s="32"/>
      <c r="I71" s="35"/>
      <c r="J71" s="35"/>
      <c r="K71" s="35"/>
      <c r="L71" s="33"/>
      <c r="M71" s="124"/>
      <c r="N71" s="115" t="s">
        <v>123</v>
      </c>
      <c r="O71" s="205">
        <v>28.890999999999998</v>
      </c>
      <c r="P71" s="206">
        <v>96.303333333333327</v>
      </c>
      <c r="Q71" s="107">
        <v>1</v>
      </c>
      <c r="R71" s="106">
        <v>14</v>
      </c>
      <c r="S71" s="107">
        <v>5</v>
      </c>
      <c r="T71" s="107">
        <v>28.890999999999998</v>
      </c>
      <c r="U71" s="107">
        <v>70</v>
      </c>
      <c r="V71" s="108">
        <v>0.48457997300197297</v>
      </c>
      <c r="W71" s="180">
        <v>1</v>
      </c>
      <c r="X71" s="194" t="s">
        <v>123</v>
      </c>
      <c r="Y71" s="38">
        <v>28.890999999999998</v>
      </c>
      <c r="Z71" s="38">
        <v>96.303333333333327</v>
      </c>
      <c r="AA71" s="36">
        <v>1</v>
      </c>
      <c r="AB71" s="36">
        <v>12</v>
      </c>
      <c r="AC71" s="36">
        <v>5</v>
      </c>
      <c r="AD71" s="36">
        <v>28.890999999999998</v>
      </c>
      <c r="AE71" s="36">
        <v>70</v>
      </c>
      <c r="AF71" s="185">
        <v>0.41535426257311969</v>
      </c>
      <c r="AG71" s="175">
        <v>1</v>
      </c>
      <c r="AH71" s="29">
        <f t="shared" si="42"/>
        <v>1</v>
      </c>
      <c r="AI71" s="141">
        <f t="shared" si="42"/>
        <v>1</v>
      </c>
      <c r="AJ71" s="30">
        <f t="shared" si="43"/>
        <v>1</v>
      </c>
      <c r="AK71" s="30">
        <f t="shared" si="44"/>
        <v>1</v>
      </c>
      <c r="AL71" s="30">
        <f t="shared" si="45"/>
        <v>1</v>
      </c>
      <c r="AM71" s="30">
        <f t="shared" si="46"/>
        <v>1</v>
      </c>
      <c r="AN71" s="30">
        <f t="shared" si="47"/>
        <v>1</v>
      </c>
      <c r="AO71" s="129">
        <f t="shared" si="48"/>
        <v>1</v>
      </c>
      <c r="AP71" s="29">
        <f t="shared" si="49"/>
        <v>1</v>
      </c>
      <c r="AQ71" s="141">
        <f t="shared" si="49"/>
        <v>1</v>
      </c>
      <c r="AR71" s="30">
        <f t="shared" si="50"/>
        <v>1</v>
      </c>
      <c r="AS71" s="30">
        <f t="shared" si="51"/>
        <v>1</v>
      </c>
      <c r="AT71" s="30">
        <f t="shared" si="52"/>
        <v>1</v>
      </c>
      <c r="AU71" s="30">
        <f t="shared" si="53"/>
        <v>1</v>
      </c>
      <c r="AV71" s="30">
        <f t="shared" si="54"/>
        <v>1</v>
      </c>
      <c r="AW71" s="129">
        <f t="shared" si="55"/>
        <v>1</v>
      </c>
      <c r="AX71" s="29">
        <f t="shared" si="56"/>
        <v>0</v>
      </c>
      <c r="AY71" s="30">
        <f t="shared" si="56"/>
        <v>0</v>
      </c>
      <c r="AZ71" s="30">
        <f t="shared" si="57"/>
        <v>0</v>
      </c>
      <c r="BA71" s="30">
        <f t="shared" si="58"/>
        <v>-7.6923076923076927E-2</v>
      </c>
      <c r="BB71" s="30">
        <f t="shared" si="59"/>
        <v>0</v>
      </c>
      <c r="BC71" s="30">
        <f t="shared" si="60"/>
        <v>0</v>
      </c>
      <c r="BD71" s="30">
        <f t="shared" si="61"/>
        <v>-7.6923076923076927E-2</v>
      </c>
      <c r="BE71" s="129">
        <f t="shared" si="62"/>
        <v>0</v>
      </c>
    </row>
    <row r="72" spans="1:57" x14ac:dyDescent="0.25">
      <c r="A72" s="100">
        <v>4</v>
      </c>
      <c r="B72" s="101" t="s">
        <v>134</v>
      </c>
      <c r="C72" s="127" t="s">
        <v>134</v>
      </c>
      <c r="D72" s="31"/>
      <c r="E72" s="201"/>
      <c r="F72" s="201"/>
      <c r="G72" s="35"/>
      <c r="H72" s="32"/>
      <c r="I72" s="35"/>
      <c r="J72" s="35"/>
      <c r="K72" s="35"/>
      <c r="L72" s="33"/>
      <c r="M72" s="124"/>
      <c r="N72" s="115" t="s">
        <v>125</v>
      </c>
      <c r="O72" s="205">
        <v>21.265999999999998</v>
      </c>
      <c r="P72" s="206">
        <v>63.797999999999995</v>
      </c>
      <c r="Q72" s="107">
        <v>4</v>
      </c>
      <c r="R72" s="106">
        <v>498</v>
      </c>
      <c r="S72" s="107">
        <v>312</v>
      </c>
      <c r="T72" s="107">
        <v>85.063999999999993</v>
      </c>
      <c r="U72" s="107">
        <v>560</v>
      </c>
      <c r="V72" s="108">
        <v>5.8544154989184616</v>
      </c>
      <c r="W72" s="180">
        <v>5</v>
      </c>
      <c r="X72" s="194" t="s">
        <v>125</v>
      </c>
      <c r="Y72" s="38">
        <v>21.265999999999998</v>
      </c>
      <c r="Z72" s="38">
        <v>63.797999999999995</v>
      </c>
      <c r="AA72" s="36">
        <v>4</v>
      </c>
      <c r="AB72" s="36">
        <v>501</v>
      </c>
      <c r="AC72" s="36">
        <v>312</v>
      </c>
      <c r="AD72" s="36">
        <v>85.063999999999993</v>
      </c>
      <c r="AE72" s="36">
        <v>560</v>
      </c>
      <c r="AF72" s="185">
        <v>5.8896830621649583</v>
      </c>
      <c r="AG72" s="175">
        <v>5</v>
      </c>
      <c r="AH72" s="29">
        <f t="shared" si="42"/>
        <v>1</v>
      </c>
      <c r="AI72" s="141">
        <f t="shared" si="42"/>
        <v>1</v>
      </c>
      <c r="AJ72" s="30">
        <f t="shared" si="43"/>
        <v>1</v>
      </c>
      <c r="AK72" s="30">
        <f t="shared" si="44"/>
        <v>1</v>
      </c>
      <c r="AL72" s="30">
        <f t="shared" si="45"/>
        <v>1</v>
      </c>
      <c r="AM72" s="30">
        <f t="shared" si="46"/>
        <v>1</v>
      </c>
      <c r="AN72" s="30">
        <f t="shared" si="47"/>
        <v>1</v>
      </c>
      <c r="AO72" s="129">
        <f t="shared" si="48"/>
        <v>1</v>
      </c>
      <c r="AP72" s="29">
        <f t="shared" si="49"/>
        <v>1</v>
      </c>
      <c r="AQ72" s="141">
        <f t="shared" si="49"/>
        <v>1</v>
      </c>
      <c r="AR72" s="30">
        <f t="shared" si="50"/>
        <v>1</v>
      </c>
      <c r="AS72" s="30">
        <f t="shared" si="51"/>
        <v>1</v>
      </c>
      <c r="AT72" s="30">
        <f t="shared" si="52"/>
        <v>1</v>
      </c>
      <c r="AU72" s="30">
        <f t="shared" si="53"/>
        <v>1</v>
      </c>
      <c r="AV72" s="30">
        <f t="shared" si="54"/>
        <v>1</v>
      </c>
      <c r="AW72" s="129">
        <f t="shared" si="55"/>
        <v>1</v>
      </c>
      <c r="AX72" s="29">
        <f t="shared" si="56"/>
        <v>0</v>
      </c>
      <c r="AY72" s="30">
        <f t="shared" si="56"/>
        <v>0</v>
      </c>
      <c r="AZ72" s="30">
        <f t="shared" si="57"/>
        <v>0</v>
      </c>
      <c r="BA72" s="30">
        <f t="shared" si="58"/>
        <v>3.003003003003003E-3</v>
      </c>
      <c r="BB72" s="30">
        <f t="shared" si="59"/>
        <v>0</v>
      </c>
      <c r="BC72" s="30">
        <f t="shared" si="60"/>
        <v>0</v>
      </c>
      <c r="BD72" s="30">
        <f t="shared" si="61"/>
        <v>3.0030030030029995E-3</v>
      </c>
      <c r="BE72" s="129">
        <f t="shared" si="62"/>
        <v>0</v>
      </c>
    </row>
    <row r="73" spans="1:57" x14ac:dyDescent="0.25">
      <c r="A73" s="100">
        <v>3</v>
      </c>
      <c r="B73" s="101" t="s">
        <v>135</v>
      </c>
      <c r="C73" s="127" t="s">
        <v>135</v>
      </c>
      <c r="D73" s="109" t="s">
        <v>125</v>
      </c>
      <c r="E73" s="205">
        <v>34.121000000000002</v>
      </c>
      <c r="F73" s="206">
        <v>102.363</v>
      </c>
      <c r="G73" s="107">
        <v>4</v>
      </c>
      <c r="H73" s="106">
        <v>661</v>
      </c>
      <c r="I73" s="107">
        <v>284</v>
      </c>
      <c r="J73" s="107">
        <v>136.48400000000001</v>
      </c>
      <c r="K73" s="107">
        <v>960</v>
      </c>
      <c r="L73" s="108">
        <v>4.8430585270068285</v>
      </c>
      <c r="M73" s="123">
        <v>7</v>
      </c>
      <c r="N73" s="115" t="s">
        <v>125</v>
      </c>
      <c r="O73" s="205">
        <v>32.481999999999999</v>
      </c>
      <c r="P73" s="206">
        <v>97.445999999999998</v>
      </c>
      <c r="Q73" s="107">
        <v>2</v>
      </c>
      <c r="R73" s="106">
        <v>196</v>
      </c>
      <c r="S73" s="107">
        <v>83</v>
      </c>
      <c r="T73" s="107">
        <v>64.963999999999999</v>
      </c>
      <c r="U73" s="107">
        <v>280</v>
      </c>
      <c r="V73" s="108">
        <v>3.0170556000246291</v>
      </c>
      <c r="W73" s="180">
        <v>4</v>
      </c>
      <c r="X73" s="194" t="s">
        <v>125</v>
      </c>
      <c r="Y73" s="38">
        <v>32.481999999999999</v>
      </c>
      <c r="Z73" s="38">
        <v>97.445999999999998</v>
      </c>
      <c r="AA73" s="36">
        <v>2</v>
      </c>
      <c r="AB73" s="36">
        <v>195</v>
      </c>
      <c r="AC73" s="36">
        <v>82</v>
      </c>
      <c r="AD73" s="36">
        <v>64.963999999999999</v>
      </c>
      <c r="AE73" s="36">
        <v>280</v>
      </c>
      <c r="AF73" s="185">
        <v>3.0016624592081769</v>
      </c>
      <c r="AG73" s="175">
        <v>4</v>
      </c>
      <c r="AH73" s="29">
        <f t="shared" si="42"/>
        <v>-2.4608501118568275E-2</v>
      </c>
      <c r="AI73" s="141">
        <f t="shared" si="42"/>
        <v>-2.460850111856824E-2</v>
      </c>
      <c r="AJ73" s="30">
        <f t="shared" si="43"/>
        <v>-0.33333333333333331</v>
      </c>
      <c r="AK73" s="30">
        <f t="shared" si="44"/>
        <v>-0.54259043173862309</v>
      </c>
      <c r="AL73" s="30">
        <f t="shared" si="45"/>
        <v>-0.54768392370572205</v>
      </c>
      <c r="AM73" s="30">
        <f t="shared" si="46"/>
        <v>-0.3550295857988166</v>
      </c>
      <c r="AN73" s="30">
        <f t="shared" si="47"/>
        <v>-0.23231252084527035</v>
      </c>
      <c r="AO73" s="129">
        <f t="shared" si="48"/>
        <v>-0.27272727272727271</v>
      </c>
      <c r="AP73" s="29">
        <f t="shared" si="49"/>
        <v>-2.4608501118568275E-2</v>
      </c>
      <c r="AQ73" s="141">
        <f t="shared" si="49"/>
        <v>-2.460850111856824E-2</v>
      </c>
      <c r="AR73" s="30">
        <f t="shared" si="50"/>
        <v>-0.33333333333333331</v>
      </c>
      <c r="AS73" s="30">
        <f t="shared" si="51"/>
        <v>-0.54439252336448596</v>
      </c>
      <c r="AT73" s="30">
        <f t="shared" si="52"/>
        <v>-0.55191256830601088</v>
      </c>
      <c r="AU73" s="30">
        <f t="shared" si="53"/>
        <v>-0.3550295857988166</v>
      </c>
      <c r="AV73" s="30">
        <f t="shared" si="54"/>
        <v>-0.23473060049355632</v>
      </c>
      <c r="AW73" s="129">
        <f t="shared" si="55"/>
        <v>-0.27272727272727271</v>
      </c>
      <c r="AX73" s="29">
        <f t="shared" si="56"/>
        <v>0</v>
      </c>
      <c r="AY73" s="30">
        <f t="shared" si="56"/>
        <v>0</v>
      </c>
      <c r="AZ73" s="30">
        <f t="shared" si="57"/>
        <v>0</v>
      </c>
      <c r="BA73" s="30">
        <f t="shared" si="58"/>
        <v>-2.5575447570332483E-3</v>
      </c>
      <c r="BB73" s="30">
        <f t="shared" si="59"/>
        <v>-6.0606060606060606E-3</v>
      </c>
      <c r="BC73" s="30">
        <f t="shared" si="60"/>
        <v>0</v>
      </c>
      <c r="BD73" s="30">
        <f t="shared" si="61"/>
        <v>-2.5575447570332609E-3</v>
      </c>
      <c r="BE73" s="129">
        <f t="shared" si="62"/>
        <v>0</v>
      </c>
    </row>
    <row r="74" spans="1:57" x14ac:dyDescent="0.25">
      <c r="A74" s="100">
        <v>5</v>
      </c>
      <c r="B74" s="101" t="s">
        <v>136</v>
      </c>
      <c r="C74" s="127" t="s">
        <v>136</v>
      </c>
      <c r="D74" s="109" t="s">
        <v>125</v>
      </c>
      <c r="E74" s="205">
        <v>24.86</v>
      </c>
      <c r="F74" s="206">
        <v>74.58</v>
      </c>
      <c r="G74" s="107">
        <v>4</v>
      </c>
      <c r="H74" s="106">
        <v>347.5</v>
      </c>
      <c r="I74" s="107">
        <v>197</v>
      </c>
      <c r="J74" s="107">
        <v>109.98599999999999</v>
      </c>
      <c r="K74" s="107">
        <v>315</v>
      </c>
      <c r="L74" s="108">
        <v>3.1594930263851766</v>
      </c>
      <c r="M74" s="123">
        <v>5</v>
      </c>
      <c r="N74" s="115" t="s">
        <v>137</v>
      </c>
      <c r="O74" s="205">
        <v>56.551000000000002</v>
      </c>
      <c r="P74" s="206">
        <v>169.65299999999999</v>
      </c>
      <c r="Q74" s="107">
        <v>3</v>
      </c>
      <c r="R74" s="106">
        <v>785.5</v>
      </c>
      <c r="S74" s="107">
        <v>475</v>
      </c>
      <c r="T74" s="107">
        <v>169.65300000000002</v>
      </c>
      <c r="U74" s="107">
        <v>420</v>
      </c>
      <c r="V74" s="108">
        <v>4.6300389618810156</v>
      </c>
      <c r="W74" s="180">
        <v>9</v>
      </c>
      <c r="X74" s="194" t="s">
        <v>137</v>
      </c>
      <c r="Y74" s="38">
        <v>56.551000000000002</v>
      </c>
      <c r="Z74" s="38">
        <v>169.65299999999999</v>
      </c>
      <c r="AA74" s="36">
        <v>3</v>
      </c>
      <c r="AB74" s="36">
        <v>786.5</v>
      </c>
      <c r="AC74" s="36">
        <v>475</v>
      </c>
      <c r="AD74" s="36">
        <v>169.65300000000002</v>
      </c>
      <c r="AE74" s="36">
        <v>420</v>
      </c>
      <c r="AF74" s="185">
        <v>4.6359333463009786</v>
      </c>
      <c r="AG74" s="175">
        <v>9</v>
      </c>
      <c r="AH74" s="29">
        <f t="shared" si="42"/>
        <v>0.38927172003783272</v>
      </c>
      <c r="AI74" s="141">
        <f t="shared" si="42"/>
        <v>0.38927172003783267</v>
      </c>
      <c r="AJ74" s="30">
        <f t="shared" si="43"/>
        <v>-0.14285714285714285</v>
      </c>
      <c r="AK74" s="30">
        <f t="shared" si="44"/>
        <v>0.38658428949691087</v>
      </c>
      <c r="AL74" s="30">
        <f t="shared" si="45"/>
        <v>0.41369047619047616</v>
      </c>
      <c r="AM74" s="30">
        <f t="shared" si="46"/>
        <v>0.21337152543100221</v>
      </c>
      <c r="AN74" s="30">
        <f t="shared" si="47"/>
        <v>0.18878488947872665</v>
      </c>
      <c r="AO74" s="129">
        <f t="shared" si="48"/>
        <v>0.2857142857142857</v>
      </c>
      <c r="AP74" s="29">
        <f t="shared" si="49"/>
        <v>0.38927172003783272</v>
      </c>
      <c r="AQ74" s="141">
        <f t="shared" si="49"/>
        <v>0.38927172003783267</v>
      </c>
      <c r="AR74" s="30">
        <f t="shared" si="50"/>
        <v>-0.14285714285714285</v>
      </c>
      <c r="AS74" s="30">
        <f t="shared" si="51"/>
        <v>0.3871252204585538</v>
      </c>
      <c r="AT74" s="30">
        <f t="shared" si="52"/>
        <v>0.41369047619047616</v>
      </c>
      <c r="AU74" s="30">
        <f t="shared" si="53"/>
        <v>0.21337152543100221</v>
      </c>
      <c r="AV74" s="30">
        <f t="shared" si="54"/>
        <v>0.189398276544436</v>
      </c>
      <c r="AW74" s="129">
        <f t="shared" si="55"/>
        <v>0.2857142857142857</v>
      </c>
      <c r="AX74" s="29">
        <f t="shared" si="56"/>
        <v>0</v>
      </c>
      <c r="AY74" s="30">
        <f t="shared" si="56"/>
        <v>0</v>
      </c>
      <c r="AZ74" s="30">
        <f t="shared" si="57"/>
        <v>0</v>
      </c>
      <c r="BA74" s="30">
        <f t="shared" si="58"/>
        <v>6.3613231552162855E-4</v>
      </c>
      <c r="BB74" s="30">
        <f t="shared" si="59"/>
        <v>0</v>
      </c>
      <c r="BC74" s="30">
        <f t="shared" si="60"/>
        <v>0</v>
      </c>
      <c r="BD74" s="30">
        <f t="shared" si="61"/>
        <v>6.3613231552162193E-4</v>
      </c>
      <c r="BE74" s="129">
        <f t="shared" si="62"/>
        <v>0</v>
      </c>
    </row>
    <row r="75" spans="1:57" x14ac:dyDescent="0.25">
      <c r="A75" s="100">
        <v>6</v>
      </c>
      <c r="B75" s="101" t="s">
        <v>136</v>
      </c>
      <c r="C75" s="127" t="s">
        <v>136</v>
      </c>
      <c r="D75" s="109" t="s">
        <v>125</v>
      </c>
      <c r="E75" s="205">
        <v>24.86</v>
      </c>
      <c r="F75" s="206">
        <v>74.58</v>
      </c>
      <c r="G75" s="107">
        <v>4</v>
      </c>
      <c r="H75" s="106">
        <v>347.5</v>
      </c>
      <c r="I75" s="107">
        <v>197</v>
      </c>
      <c r="J75" s="107">
        <v>109.98599999999999</v>
      </c>
      <c r="K75" s="107">
        <v>315</v>
      </c>
      <c r="L75" s="108">
        <v>3.1594930263851766</v>
      </c>
      <c r="M75" s="123">
        <v>5</v>
      </c>
      <c r="N75" s="115" t="s">
        <v>137</v>
      </c>
      <c r="O75" s="205">
        <v>56.551000000000002</v>
      </c>
      <c r="P75" s="206">
        <v>169.65299999999999</v>
      </c>
      <c r="Q75" s="107">
        <v>3</v>
      </c>
      <c r="R75" s="106">
        <v>785.5</v>
      </c>
      <c r="S75" s="107">
        <v>475</v>
      </c>
      <c r="T75" s="107">
        <v>169.65300000000002</v>
      </c>
      <c r="U75" s="107">
        <v>420</v>
      </c>
      <c r="V75" s="108">
        <v>4.6300389618810156</v>
      </c>
      <c r="W75" s="180">
        <v>9</v>
      </c>
      <c r="X75" s="194" t="s">
        <v>137</v>
      </c>
      <c r="Y75" s="38">
        <v>56.551000000000002</v>
      </c>
      <c r="Z75" s="38">
        <v>169.65299999999999</v>
      </c>
      <c r="AA75" s="38">
        <v>3</v>
      </c>
      <c r="AB75" s="36">
        <v>786.5</v>
      </c>
      <c r="AC75" s="38">
        <v>475</v>
      </c>
      <c r="AD75" s="38">
        <v>169.65300000000002</v>
      </c>
      <c r="AE75" s="38">
        <v>420</v>
      </c>
      <c r="AF75" s="185">
        <v>4.6359333463009786</v>
      </c>
      <c r="AG75" s="175">
        <v>9</v>
      </c>
      <c r="AH75" s="29">
        <f t="shared" si="42"/>
        <v>0.38927172003783272</v>
      </c>
      <c r="AI75" s="141">
        <f t="shared" si="42"/>
        <v>0.38927172003783267</v>
      </c>
      <c r="AJ75" s="30">
        <f t="shared" si="43"/>
        <v>-0.14285714285714285</v>
      </c>
      <c r="AK75" s="30">
        <f t="shared" si="44"/>
        <v>0.38658428949691087</v>
      </c>
      <c r="AL75" s="30">
        <f t="shared" si="45"/>
        <v>0.41369047619047616</v>
      </c>
      <c r="AM75" s="30">
        <f t="shared" si="46"/>
        <v>0.21337152543100221</v>
      </c>
      <c r="AN75" s="30">
        <f t="shared" si="47"/>
        <v>0.18878488947872665</v>
      </c>
      <c r="AO75" s="129">
        <f t="shared" si="48"/>
        <v>0.2857142857142857</v>
      </c>
      <c r="AP75" s="29">
        <f t="shared" si="49"/>
        <v>0.38927172003783272</v>
      </c>
      <c r="AQ75" s="141">
        <f t="shared" si="49"/>
        <v>0.38927172003783267</v>
      </c>
      <c r="AR75" s="30">
        <f t="shared" si="50"/>
        <v>-0.14285714285714285</v>
      </c>
      <c r="AS75" s="30">
        <f t="shared" si="51"/>
        <v>0.3871252204585538</v>
      </c>
      <c r="AT75" s="30">
        <f t="shared" si="52"/>
        <v>0.41369047619047616</v>
      </c>
      <c r="AU75" s="30">
        <f t="shared" si="53"/>
        <v>0.21337152543100221</v>
      </c>
      <c r="AV75" s="30">
        <f t="shared" si="54"/>
        <v>0.189398276544436</v>
      </c>
      <c r="AW75" s="129">
        <f t="shared" si="55"/>
        <v>0.2857142857142857</v>
      </c>
      <c r="AX75" s="29">
        <f t="shared" si="56"/>
        <v>0</v>
      </c>
      <c r="AY75" s="30">
        <f t="shared" si="56"/>
        <v>0</v>
      </c>
      <c r="AZ75" s="30">
        <f t="shared" si="57"/>
        <v>0</v>
      </c>
      <c r="BA75" s="30">
        <f t="shared" si="58"/>
        <v>6.3613231552162855E-4</v>
      </c>
      <c r="BB75" s="30">
        <f t="shared" si="59"/>
        <v>0</v>
      </c>
      <c r="BC75" s="30">
        <f t="shared" si="60"/>
        <v>0</v>
      </c>
      <c r="BD75" s="30">
        <f t="shared" si="61"/>
        <v>6.3613231552162193E-4</v>
      </c>
      <c r="BE75" s="129">
        <f t="shared" si="62"/>
        <v>0</v>
      </c>
    </row>
    <row r="76" spans="1:57" x14ac:dyDescent="0.25">
      <c r="A76" s="100">
        <v>2</v>
      </c>
      <c r="B76" s="101" t="s">
        <v>138</v>
      </c>
      <c r="C76" s="127" t="s">
        <v>138</v>
      </c>
      <c r="D76" s="109" t="s">
        <v>125</v>
      </c>
      <c r="E76" s="205">
        <v>35.798999999999999</v>
      </c>
      <c r="F76" s="206">
        <v>107.39699999999999</v>
      </c>
      <c r="G76" s="107">
        <v>1</v>
      </c>
      <c r="H76" s="106">
        <v>89</v>
      </c>
      <c r="I76" s="107">
        <v>47</v>
      </c>
      <c r="J76" s="107">
        <v>35.798999999999999</v>
      </c>
      <c r="K76" s="107">
        <v>140</v>
      </c>
      <c r="L76" s="108">
        <v>2.4861029637699379</v>
      </c>
      <c r="M76" s="123">
        <v>1</v>
      </c>
      <c r="N76" s="115" t="s">
        <v>125</v>
      </c>
      <c r="O76" s="205">
        <v>35.798999999999999</v>
      </c>
      <c r="P76" s="206">
        <v>107.39699999999999</v>
      </c>
      <c r="Q76" s="107">
        <v>1</v>
      </c>
      <c r="R76" s="106">
        <v>61</v>
      </c>
      <c r="S76" s="107">
        <v>29</v>
      </c>
      <c r="T76" s="107">
        <v>35.798999999999999</v>
      </c>
      <c r="U76" s="107">
        <v>140</v>
      </c>
      <c r="V76" s="108">
        <v>1.7039582111232157</v>
      </c>
      <c r="W76" s="180">
        <v>1</v>
      </c>
      <c r="X76" s="194" t="s">
        <v>125</v>
      </c>
      <c r="Y76" s="38">
        <v>35.798999999999999</v>
      </c>
      <c r="Z76" s="38">
        <v>107.39699999999999</v>
      </c>
      <c r="AA76" s="36">
        <v>1</v>
      </c>
      <c r="AB76" s="36">
        <v>60</v>
      </c>
      <c r="AC76" s="36">
        <v>28</v>
      </c>
      <c r="AD76" s="36">
        <v>35.798999999999999</v>
      </c>
      <c r="AE76" s="36">
        <v>140</v>
      </c>
      <c r="AF76" s="185">
        <v>1.6760244699572615</v>
      </c>
      <c r="AG76" s="175">
        <v>1</v>
      </c>
      <c r="AH76" s="29">
        <f t="shared" si="42"/>
        <v>0</v>
      </c>
      <c r="AI76" s="141">
        <f t="shared" si="42"/>
        <v>0</v>
      </c>
      <c r="AJ76" s="30">
        <f t="shared" si="43"/>
        <v>0</v>
      </c>
      <c r="AK76" s="30">
        <f t="shared" si="44"/>
        <v>-0.18666666666666668</v>
      </c>
      <c r="AL76" s="30">
        <f t="shared" si="45"/>
        <v>-0.23684210526315788</v>
      </c>
      <c r="AM76" s="30">
        <f t="shared" si="46"/>
        <v>0</v>
      </c>
      <c r="AN76" s="30">
        <f t="shared" si="47"/>
        <v>-0.18666666666666673</v>
      </c>
      <c r="AO76" s="129">
        <f t="shared" si="48"/>
        <v>0</v>
      </c>
      <c r="AP76" s="29">
        <f t="shared" si="49"/>
        <v>0</v>
      </c>
      <c r="AQ76" s="141">
        <f t="shared" si="49"/>
        <v>0</v>
      </c>
      <c r="AR76" s="30">
        <f t="shared" si="50"/>
        <v>0</v>
      </c>
      <c r="AS76" s="30">
        <f t="shared" si="51"/>
        <v>-0.19463087248322147</v>
      </c>
      <c r="AT76" s="30">
        <f t="shared" si="52"/>
        <v>-0.25333333333333335</v>
      </c>
      <c r="AU76" s="30">
        <f t="shared" si="53"/>
        <v>0</v>
      </c>
      <c r="AV76" s="30">
        <f t="shared" si="54"/>
        <v>-0.19463087248322145</v>
      </c>
      <c r="AW76" s="129">
        <f t="shared" si="55"/>
        <v>0</v>
      </c>
      <c r="AX76" s="29">
        <f t="shared" si="56"/>
        <v>0</v>
      </c>
      <c r="AY76" s="30">
        <f t="shared" si="56"/>
        <v>0</v>
      </c>
      <c r="AZ76" s="30">
        <f t="shared" si="57"/>
        <v>0</v>
      </c>
      <c r="BA76" s="30">
        <f t="shared" si="58"/>
        <v>-8.2644628099173556E-3</v>
      </c>
      <c r="BB76" s="30">
        <f t="shared" si="59"/>
        <v>-1.7543859649122806E-2</v>
      </c>
      <c r="BC76" s="30">
        <f t="shared" si="60"/>
        <v>0</v>
      </c>
      <c r="BD76" s="30">
        <f t="shared" si="61"/>
        <v>-8.2644628099172949E-3</v>
      </c>
      <c r="BE76" s="129">
        <f t="shared" si="62"/>
        <v>0</v>
      </c>
    </row>
    <row r="77" spans="1:57" x14ac:dyDescent="0.25">
      <c r="A77" s="102">
        <v>7</v>
      </c>
      <c r="B77" s="101" t="s">
        <v>139</v>
      </c>
      <c r="C77" s="127" t="s">
        <v>139</v>
      </c>
      <c r="D77" s="109" t="s">
        <v>125</v>
      </c>
      <c r="E77" s="205">
        <v>35.868000000000002</v>
      </c>
      <c r="F77" s="206">
        <v>107.60400000000001</v>
      </c>
      <c r="G77" s="107">
        <v>2</v>
      </c>
      <c r="H77" s="106">
        <v>95</v>
      </c>
      <c r="I77" s="107">
        <v>39</v>
      </c>
      <c r="J77" s="107">
        <v>52.442000000000007</v>
      </c>
      <c r="K77" s="107">
        <v>210</v>
      </c>
      <c r="L77" s="108">
        <v>1.8115251134586778</v>
      </c>
      <c r="M77" s="123">
        <v>4</v>
      </c>
      <c r="N77" s="110"/>
      <c r="O77" s="203"/>
      <c r="P77" s="201"/>
      <c r="Q77" s="112"/>
      <c r="R77" s="41"/>
      <c r="S77" s="112"/>
      <c r="T77" s="112"/>
      <c r="U77" s="112"/>
      <c r="V77" s="42"/>
      <c r="W77" s="179"/>
      <c r="X77" s="195"/>
      <c r="Y77" s="203"/>
      <c r="Z77" s="201"/>
      <c r="AA77" s="111"/>
      <c r="AB77" s="189"/>
      <c r="AC77" s="111"/>
      <c r="AD77" s="111"/>
      <c r="AE77" s="112"/>
      <c r="AF77" s="188"/>
      <c r="AG77" s="176"/>
      <c r="AH77" s="29">
        <f t="shared" ref="AH77" si="63">IFERROR(+(O77-E77)/(E77+O77),0)</f>
        <v>-1</v>
      </c>
      <c r="AI77" s="141">
        <f t="shared" si="42"/>
        <v>-1</v>
      </c>
      <c r="AJ77" s="30">
        <f t="shared" ref="AJ77" si="64">IFERROR(+(Q77-G77)/(G77+Q77),0)</f>
        <v>-1</v>
      </c>
      <c r="AK77" s="30">
        <f t="shared" ref="AK77" si="65">IFERROR(+(R77-H77)/(H77+R77),0)</f>
        <v>-1</v>
      </c>
      <c r="AL77" s="30">
        <f t="shared" ref="AL77" si="66">IFERROR(+(S77-I77)/(I77+S77),0)</f>
        <v>-1</v>
      </c>
      <c r="AM77" s="30">
        <f t="shared" ref="AM77" si="67">IFERROR(+(T77-J77)/(J77+T77),0)</f>
        <v>-1</v>
      </c>
      <c r="AN77" s="30">
        <f t="shared" ref="AN77" si="68">IFERROR(+(V77-L77)/(L77+V77),0)</f>
        <v>-1</v>
      </c>
      <c r="AO77" s="129">
        <f t="shared" ref="AO77" si="69">IFERROR(+(W77-M77)/(M77+W77),0)</f>
        <v>-1</v>
      </c>
      <c r="AP77" s="29">
        <f t="shared" ref="AP77" si="70">IFERROR(+(Y77-E77)/(E77+Y77),0)</f>
        <v>-1</v>
      </c>
      <c r="AQ77" s="141">
        <f t="shared" si="49"/>
        <v>-1</v>
      </c>
      <c r="AR77" s="30">
        <f t="shared" ref="AR77" si="71">IFERROR(+(AA77-G77)/(G77+AA77),0)</f>
        <v>-1</v>
      </c>
      <c r="AS77" s="30">
        <f t="shared" ref="AS77" si="72">IFERROR(+(AB77-H77)/(H77+AB77),0)</f>
        <v>-1</v>
      </c>
      <c r="AT77" s="30">
        <f t="shared" ref="AT77" si="73">IFERROR(+(AC77-I77)/(I77+AC77),0)</f>
        <v>-1</v>
      </c>
      <c r="AU77" s="30">
        <f t="shared" ref="AU77" si="74">IFERROR(+(AD77-J77)/(J77+AD77),0)</f>
        <v>-1</v>
      </c>
      <c r="AV77" s="30">
        <f t="shared" ref="AV77" si="75">IFERROR(+(AF77-L77)/(L77+AF77),0)</f>
        <v>-1</v>
      </c>
      <c r="AW77" s="129">
        <f t="shared" ref="AW77" si="76">IFERROR(+(AG77-M77)/(M77+AG77),0)</f>
        <v>-1</v>
      </c>
      <c r="AX77" s="29">
        <f t="shared" ref="AX77" si="77">IFERROR(+(Y77-O77)/(O77+Y77),0)</f>
        <v>0</v>
      </c>
      <c r="AY77" s="30">
        <f t="shared" si="56"/>
        <v>0</v>
      </c>
      <c r="AZ77" s="30">
        <f t="shared" ref="AZ77" si="78">IFERROR(+(AA77-Q77)/(Q77+AA77),0)</f>
        <v>0</v>
      </c>
      <c r="BA77" s="30">
        <f t="shared" ref="BA77" si="79">IFERROR(+(AB77-R77)/(R77+AB77),0)</f>
        <v>0</v>
      </c>
      <c r="BB77" s="30">
        <f t="shared" ref="BB77" si="80">IFERROR(+(AC77-S77)/(S77+AC77),0)</f>
        <v>0</v>
      </c>
      <c r="BC77" s="30">
        <f t="shared" ref="BC77" si="81">IFERROR(+(AD77-T77)/(T77+AD77),0)</f>
        <v>0</v>
      </c>
      <c r="BD77" s="30">
        <f t="shared" ref="BD77" si="82">IFERROR(+(AF77-V77)/(V77+AF77),0)</f>
        <v>0</v>
      </c>
      <c r="BE77" s="129">
        <f t="shared" ref="BE77" si="83">IFERROR(+(AG77-W77)/(W77+AG77),0)</f>
        <v>0</v>
      </c>
    </row>
    <row r="78" spans="1:57" ht="15.75" thickBot="1" x14ac:dyDescent="0.3">
      <c r="A78" s="103">
        <v>7</v>
      </c>
      <c r="B78" s="104" t="s">
        <v>140</v>
      </c>
      <c r="C78" s="128" t="s">
        <v>140</v>
      </c>
      <c r="D78" s="117"/>
      <c r="E78" s="209"/>
      <c r="F78" s="209"/>
      <c r="G78" s="119"/>
      <c r="H78" s="118"/>
      <c r="I78" s="119"/>
      <c r="J78" s="119"/>
      <c r="K78" s="119"/>
      <c r="L78" s="120"/>
      <c r="M78" s="125"/>
      <c r="N78" s="116" t="s">
        <v>125</v>
      </c>
      <c r="O78" s="207">
        <v>29.679000000000002</v>
      </c>
      <c r="P78" s="208">
        <v>89.037000000000006</v>
      </c>
      <c r="Q78" s="122">
        <v>12</v>
      </c>
      <c r="R78" s="122">
        <v>2039</v>
      </c>
      <c r="S78" s="122">
        <v>791</v>
      </c>
      <c r="T78" s="122">
        <v>356.14800000000002</v>
      </c>
      <c r="U78" s="122">
        <v>1680</v>
      </c>
      <c r="V78" s="121">
        <v>5.7251479721913361</v>
      </c>
      <c r="W78" s="181">
        <v>18</v>
      </c>
      <c r="X78" s="196" t="s">
        <v>125</v>
      </c>
      <c r="Y78" s="96">
        <v>29.679000000000002</v>
      </c>
      <c r="Z78" s="96">
        <v>89.037000000000006</v>
      </c>
      <c r="AA78" s="45">
        <v>12</v>
      </c>
      <c r="AB78" s="45">
        <v>2045</v>
      </c>
      <c r="AC78" s="45">
        <v>794</v>
      </c>
      <c r="AD78" s="45">
        <v>356.14800000000002</v>
      </c>
      <c r="AE78" s="45">
        <v>1680</v>
      </c>
      <c r="AF78" s="21">
        <v>5.7419949009962146</v>
      </c>
      <c r="AG78" s="177">
        <v>18</v>
      </c>
      <c r="AH78" s="43">
        <f>IFERROR(+(O78-E78)/(E78+O78),0)</f>
        <v>1</v>
      </c>
      <c r="AI78" s="210">
        <f t="shared" si="42"/>
        <v>1</v>
      </c>
      <c r="AJ78" s="44">
        <f>IFERROR(+(Q78-G78)/(G78+Q78),0)</f>
        <v>1</v>
      </c>
      <c r="AK78" s="44">
        <f>IFERROR(+(R78-H78)/(H78+R78),0)</f>
        <v>1</v>
      </c>
      <c r="AL78" s="44">
        <f>IFERROR(+(S78-I78)/(I78+S78),0)</f>
        <v>1</v>
      </c>
      <c r="AM78" s="47">
        <f>IFERROR(+(T78-J78)/(J78+T78),0)</f>
        <v>1</v>
      </c>
      <c r="AN78" s="47">
        <f>IFERROR(+(V78-L78)/(L78+V78),0)</f>
        <v>1</v>
      </c>
      <c r="AO78" s="130">
        <f>IFERROR(+(W78-M78)/(M78+W78),0)</f>
        <v>1</v>
      </c>
      <c r="AP78" s="46">
        <f>IFERROR(+(Y78-E78)/(E78+Y78),0)</f>
        <v>1</v>
      </c>
      <c r="AQ78" s="210">
        <f t="shared" si="49"/>
        <v>1</v>
      </c>
      <c r="AR78" s="47">
        <f>IFERROR(+(AA78-G78)/(G78+AA78),0)</f>
        <v>1</v>
      </c>
      <c r="AS78" s="47">
        <f>IFERROR(+(AB78-H78)/(H78+AB78),0)</f>
        <v>1</v>
      </c>
      <c r="AT78" s="47">
        <f>IFERROR(+(AC78-I78)/(I78+AC78),0)</f>
        <v>1</v>
      </c>
      <c r="AU78" s="47">
        <f>IFERROR(+(AD78-J78)/(J78+AD78),0)</f>
        <v>1</v>
      </c>
      <c r="AV78" s="47">
        <f>IFERROR(+(AF78-L78)/(L78+AF78),0)</f>
        <v>1</v>
      </c>
      <c r="AW78" s="130">
        <f>IFERROR(+(AG78-M78)/(M78+AG78),0)</f>
        <v>1</v>
      </c>
      <c r="AX78" s="46">
        <f>IFERROR(+(Y78-O78)/(O78+Y78),0)</f>
        <v>0</v>
      </c>
      <c r="AY78" s="44">
        <f t="shared" si="56"/>
        <v>0</v>
      </c>
      <c r="AZ78" s="47">
        <f>IFERROR(+(AA78-Q78)/(Q78+AA78),0)</f>
        <v>0</v>
      </c>
      <c r="BA78" s="47">
        <f>IFERROR(+(AB78-R78)/(R78+AB78),0)</f>
        <v>1.4691478942213516E-3</v>
      </c>
      <c r="BB78" s="47">
        <f>IFERROR(+(AC78-S78)/(S78+AC78),0)</f>
        <v>1.8927444794952682E-3</v>
      </c>
      <c r="BC78" s="47">
        <f>IFERROR(+(AD78-T78)/(T78+AD78),0)</f>
        <v>0</v>
      </c>
      <c r="BD78" s="47">
        <f>IFERROR(+(AF78-V78)/(V78+AF78),0)</f>
        <v>1.4691478942213175E-3</v>
      </c>
      <c r="BE78" s="130">
        <f>IFERROR(+(AG78-W78)/(W78+AG78),0)</f>
        <v>0</v>
      </c>
    </row>
    <row r="79" spans="1:57" x14ac:dyDescent="0.25">
      <c r="C79" s="48" t="s">
        <v>141</v>
      </c>
      <c r="D79" s="49"/>
      <c r="E79" s="50">
        <f>+SUM(E3:E78)</f>
        <v>2012.7219999999995</v>
      </c>
      <c r="F79" s="168"/>
      <c r="G79" s="53">
        <f>+SUM(G3:G78)</f>
        <v>426.00000000000006</v>
      </c>
      <c r="H79" s="53">
        <f>+SUM(H3:H78)</f>
        <v>43121</v>
      </c>
      <c r="I79" s="53"/>
      <c r="J79" s="50">
        <f>+SUM(J3:J78)</f>
        <v>12260.253000000004</v>
      </c>
      <c r="K79" s="53">
        <f>+SUM(K3:K78)</f>
        <v>54309.999999999993</v>
      </c>
      <c r="L79" s="28">
        <f>IFERROR(H79/J79,0)</f>
        <v>3.5171378600425283</v>
      </c>
      <c r="M79" s="50">
        <f t="shared" ref="M79" si="84">+SUM(M3:M78)</f>
        <v>634</v>
      </c>
      <c r="O79" s="51">
        <f>+SUM(O3:O78)</f>
        <v>2148.4699999999998</v>
      </c>
      <c r="P79" s="168"/>
      <c r="Q79" s="50">
        <f>+SUM(Q3:Q78)</f>
        <v>377</v>
      </c>
      <c r="R79" s="51">
        <f>+SUM(R3:R78)</f>
        <v>44135</v>
      </c>
      <c r="S79" s="51"/>
      <c r="T79" s="51">
        <f>+SUM(T3:T78)</f>
        <v>11620.860999999997</v>
      </c>
      <c r="U79" s="105">
        <f>+SUM(U3:U78)</f>
        <v>52620.000000000007</v>
      </c>
      <c r="V79" s="28">
        <f>IFERROR(R79/T79,0)</f>
        <v>3.797911359579984</v>
      </c>
      <c r="W79" s="51">
        <f t="shared" ref="W79" si="85">+SUM(W3:W78)</f>
        <v>549</v>
      </c>
      <c r="Y79" s="51">
        <f>+SUM(Y3:Y78)</f>
        <v>2106.27</v>
      </c>
      <c r="Z79" s="168"/>
      <c r="AA79" s="50">
        <f>+SUM(AA3:AA78)</f>
        <v>371</v>
      </c>
      <c r="AB79" s="51">
        <f>+SUM(AB3:AB78)</f>
        <v>44121</v>
      </c>
      <c r="AC79" s="51"/>
      <c r="AD79" s="51">
        <f>+SUM(AD3:AD78)</f>
        <v>11495.014999999999</v>
      </c>
      <c r="AE79" s="51">
        <f>+SUM(AE3:AE78)</f>
        <v>51870</v>
      </c>
      <c r="AF79" s="28">
        <f>IFERROR(AB79/AD79,0)</f>
        <v>3.838272503341666</v>
      </c>
      <c r="AG79" s="51">
        <f t="shared" ref="AG79" si="86">+SUM(AG3:AG78)</f>
        <v>540</v>
      </c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</row>
    <row r="80" spans="1:57" x14ac:dyDescent="0.25">
      <c r="C80" s="48" t="s">
        <v>142</v>
      </c>
      <c r="D80" s="49"/>
      <c r="E80" s="50">
        <f>+AVERAGEIF(E3:E78,"&lt;&gt;0")</f>
        <v>32.463258064516118</v>
      </c>
      <c r="F80" s="50">
        <f>+AVERAGEIF(F3:F78,"&lt;&gt;0")</f>
        <v>82.60680376344088</v>
      </c>
      <c r="G80" s="50">
        <f t="shared" ref="G80:M80" si="87">+AVERAGEIF(G3:G78,"&lt;&gt;0")</f>
        <v>6.8709677419354849</v>
      </c>
      <c r="H80" s="50">
        <f t="shared" si="87"/>
        <v>695.5</v>
      </c>
      <c r="I80" s="50">
        <f t="shared" si="87"/>
        <v>313.70967741935482</v>
      </c>
      <c r="J80" s="50">
        <f t="shared" si="87"/>
        <v>197.74601612903231</v>
      </c>
      <c r="K80" s="50">
        <f t="shared" si="87"/>
        <v>875.96774193548379</v>
      </c>
      <c r="L80" s="50">
        <f t="shared" si="87"/>
        <v>3.3853382594643473</v>
      </c>
      <c r="M80" s="50">
        <f t="shared" si="87"/>
        <v>10.225806451612904</v>
      </c>
      <c r="O80" s="50">
        <f t="shared" ref="O80:W80" si="88">+AVERAGEIF(O3:O78,"&lt;&gt;0")</f>
        <v>30.692428571428568</v>
      </c>
      <c r="P80" s="50">
        <f>+AVERAGEIF(P3:P78,"&lt;&gt;0")</f>
        <v>81.188573809523817</v>
      </c>
      <c r="Q80" s="50">
        <f t="shared" si="88"/>
        <v>5.3857142857142861</v>
      </c>
      <c r="R80" s="50">
        <f t="shared" si="88"/>
        <v>630.5</v>
      </c>
      <c r="S80" s="50">
        <f t="shared" si="88"/>
        <v>298.17142857142858</v>
      </c>
      <c r="T80" s="50">
        <f t="shared" si="88"/>
        <v>166.01229999999995</v>
      </c>
      <c r="U80" s="50">
        <f t="shared" si="88"/>
        <v>751.71428571428578</v>
      </c>
      <c r="V80" s="50">
        <f t="shared" si="88"/>
        <v>2.9298972997235686</v>
      </c>
      <c r="W80" s="50">
        <f t="shared" si="88"/>
        <v>7.8428571428571425</v>
      </c>
      <c r="Y80" s="50">
        <f t="shared" ref="Y80:AG80" si="89">+AVERAGEIF(Y3:Y78,"&lt;&gt;0")</f>
        <v>30.97455882352941</v>
      </c>
      <c r="Z80" s="50">
        <f>+AVERAGEIF(Z3:Z78,"&lt;&gt;0")</f>
        <v>82.016544117647044</v>
      </c>
      <c r="AA80" s="50">
        <f t="shared" si="89"/>
        <v>5.4558823529411766</v>
      </c>
      <c r="AB80" s="50">
        <f t="shared" si="89"/>
        <v>648.83823529411768</v>
      </c>
      <c r="AC80" s="50">
        <f t="shared" si="89"/>
        <v>306.11764705882354</v>
      </c>
      <c r="AD80" s="50">
        <f t="shared" si="89"/>
        <v>169.04433823529411</v>
      </c>
      <c r="AE80" s="50">
        <f t="shared" si="89"/>
        <v>762.79411764705878</v>
      </c>
      <c r="AF80" s="50">
        <f t="shared" si="89"/>
        <v>2.9851574619070136</v>
      </c>
      <c r="AG80" s="50">
        <f t="shared" si="89"/>
        <v>7.9411764705882355</v>
      </c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</row>
    <row r="81" spans="24:32" x14ac:dyDescent="0.25">
      <c r="Y81" s="50"/>
      <c r="Z81" s="50"/>
      <c r="AA81" s="53"/>
      <c r="AD81" s="53"/>
      <c r="AF81" s="54"/>
    </row>
    <row r="82" spans="24:32" x14ac:dyDescent="0.25">
      <c r="Y82" s="50"/>
      <c r="Z82" s="50"/>
      <c r="AA82" s="53"/>
      <c r="AD82" s="53"/>
      <c r="AF82" s="54"/>
    </row>
    <row r="83" spans="24:32" x14ac:dyDescent="0.25">
      <c r="X83" s="49"/>
      <c r="Y83" s="50"/>
      <c r="Z83" s="50"/>
      <c r="AA83" s="53"/>
      <c r="AB83" s="53"/>
      <c r="AC83" s="53"/>
      <c r="AD83" s="53"/>
      <c r="AE83" s="53"/>
      <c r="AF83" s="54"/>
    </row>
    <row r="84" spans="24:32" x14ac:dyDescent="0.25">
      <c r="X84" s="49"/>
      <c r="Y84" s="50"/>
      <c r="Z84" s="50"/>
      <c r="AA84" s="53"/>
      <c r="AB84" s="53"/>
      <c r="AC84" s="53"/>
      <c r="AD84" s="53"/>
      <c r="AE84" s="53"/>
      <c r="AF84" s="54"/>
    </row>
    <row r="85" spans="24:32" x14ac:dyDescent="0.25">
      <c r="X85" s="54"/>
      <c r="Y85" s="50"/>
      <c r="Z85" s="50"/>
      <c r="AA85" s="53"/>
      <c r="AB85" s="53"/>
      <c r="AC85" s="53"/>
      <c r="AD85" s="53"/>
      <c r="AE85" s="53"/>
      <c r="AF85" s="54"/>
    </row>
    <row r="86" spans="24:32" x14ac:dyDescent="0.25">
      <c r="Y86" s="50"/>
      <c r="Z86" s="50"/>
      <c r="AA86" s="53"/>
      <c r="AD86" s="53"/>
      <c r="AF86" s="54"/>
    </row>
    <row r="87" spans="24:32" x14ac:dyDescent="0.25">
      <c r="Y87" s="50"/>
      <c r="Z87" s="50"/>
      <c r="AA87" s="53"/>
    </row>
    <row r="88" spans="24:32" x14ac:dyDescent="0.25">
      <c r="Y88" s="50"/>
      <c r="Z88" s="50"/>
      <c r="AA88" s="53"/>
    </row>
    <row r="89" spans="24:32" x14ac:dyDescent="0.25">
      <c r="Y89" s="50"/>
      <c r="Z89" s="50"/>
      <c r="AA89" s="53"/>
    </row>
    <row r="90" spans="24:32" x14ac:dyDescent="0.25">
      <c r="Y90" s="50"/>
      <c r="Z90" s="50"/>
      <c r="AA90" s="53"/>
    </row>
  </sheetData>
  <mergeCells count="7">
    <mergeCell ref="AX1:BE1"/>
    <mergeCell ref="A1:C1"/>
    <mergeCell ref="D1:M1"/>
    <mergeCell ref="N1:W1"/>
    <mergeCell ref="X1:AG1"/>
    <mergeCell ref="AH1:AO1"/>
    <mergeCell ref="AP1:AW1"/>
  </mergeCells>
  <conditionalFormatting sqref="AF83:AF85 AF78:AF79 AF52:AF76 AF50 AF48 AF3:AF46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83:AB85 AB78 AB52:AB76 AB50 AB48 AB3:AB46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79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7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5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74:AF75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4:AB75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7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7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77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9 H21:H28 H30:H31 H34:H47 H49:H64 H73:H77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7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19 L21:L28 L30:L31 L34:L47 L49:L64 L73:L77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9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9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9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O7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W80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BE8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77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77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51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9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49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7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4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0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9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2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4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5:L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65:H7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7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RESUMEN-SISTEMA</vt:lpstr>
      <vt:lpstr>RESUMEN-CORREDOR</vt:lpstr>
      <vt:lpstr>RESUMEN-LINEA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Freeiwey</dc:creator>
  <cp:lastModifiedBy>Carus, Gonzalo</cp:lastModifiedBy>
  <dcterms:created xsi:type="dcterms:W3CDTF">2022-11-01T20:42:36Z</dcterms:created>
  <dcterms:modified xsi:type="dcterms:W3CDTF">2022-11-23T19:31:07Z</dcterms:modified>
</cp:coreProperties>
</file>