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Horacio\Desktop\La Rioja PBG\planillas calculos p enviar\"/>
    </mc:Choice>
  </mc:AlternateContent>
  <xr:revisionPtr revIDLastSave="0" documentId="13_ncr:1_{9FF4B05A-7C9E-4D4D-AFE9-0E5BD44CA64D}" xr6:coauthVersionLast="47" xr6:coauthVersionMax="47" xr10:uidLastSave="{00000000-0000-0000-0000-000000000000}"/>
  <bookViews>
    <workbookView xWindow="-120" yWindow="-120" windowWidth="20730" windowHeight="11160" firstSheet="15" activeTab="16" xr2:uid="{00000000-000D-0000-FFFF-FFFF00000000}"/>
  </bookViews>
  <sheets>
    <sheet name="Nomenclador_Actividades" sheetId="5" r:id="rId1"/>
    <sheet name="A" sheetId="6" r:id="rId2"/>
    <sheet name="C" sheetId="37" r:id="rId3"/>
    <sheet name="D" sheetId="38" r:id="rId4"/>
    <sheet name="E" sheetId="39" r:id="rId5"/>
    <sheet name="F" sheetId="40" r:id="rId6"/>
    <sheet name="G" sheetId="41" r:id="rId7"/>
    <sheet name="H" sheetId="42" r:id="rId8"/>
    <sheet name="I" sheetId="43" r:id="rId9"/>
    <sheet name="J" sheetId="44" r:id="rId10"/>
    <sheet name="K" sheetId="46" r:id="rId11"/>
    <sheet name="L" sheetId="47" r:id="rId12"/>
    <sheet name="M" sheetId="45" r:id="rId13"/>
    <sheet name="N" sheetId="50" r:id="rId14"/>
    <sheet name="O" sheetId="49" r:id="rId15"/>
    <sheet name="P" sheetId="48" r:id="rId16"/>
    <sheet name="Constantes" sheetId="1" r:id="rId17"/>
    <sheet name="Corrientes" sheetId="4" r:id="rId18"/>
    <sheet name="Variaciones %" sheetId="2" r:id="rId19"/>
    <sheet name="Estructura %" sheetId="3" r:id="rId20"/>
    <sheet name="Sector A valores constantes" sheetId="17" r:id="rId21"/>
    <sheet name="Sector A valores corrientes" sheetId="18" r:id="rId22"/>
    <sheet name="Sector C Valores constantes" sheetId="23" r:id="rId23"/>
    <sheet name="Sector C Valores corrientes" sheetId="24" r:id="rId24"/>
    <sheet name="Sector D valores constantes" sheetId="55" r:id="rId25"/>
    <sheet name="Sector D valores corrientes" sheetId="56" r:id="rId26"/>
    <sheet name="Sector E Valores constantes" sheetId="13" r:id="rId27"/>
    <sheet name="Sector E Valores corrientes" sheetId="14" r:id="rId28"/>
    <sheet name="Sector F Valores constantes" sheetId="15" r:id="rId29"/>
    <sheet name="Sector F Valores corrientes" sheetId="16" r:id="rId30"/>
    <sheet name="Sector G valores constantes" sheetId="54" r:id="rId31"/>
    <sheet name="Sector G valores corrientes" sheetId="53" r:id="rId32"/>
    <sheet name="Sector H valores constantes" sheetId="52" r:id="rId33"/>
    <sheet name="Sector H valores corrientes" sheetId="12" r:id="rId34"/>
    <sheet name="Sector I valores constantes" sheetId="11" r:id="rId35"/>
    <sheet name="Sector I valores corrientes" sheetId="10" r:id="rId36"/>
    <sheet name="Sector J Valores constantes" sheetId="73" r:id="rId37"/>
    <sheet name="Sector J Valores corrientes" sheetId="72" r:id="rId38"/>
    <sheet name="Sector K Valores constantes" sheetId="27" r:id="rId39"/>
    <sheet name="Sector K Valores corrientes" sheetId="28" r:id="rId40"/>
    <sheet name="Sector L Valores constantes " sheetId="21" r:id="rId41"/>
    <sheet name="Sector L Valores corrientes" sheetId="22" r:id="rId42"/>
    <sheet name=" sector M Valores constantes" sheetId="9" r:id="rId43"/>
    <sheet name="sector M valores corrientes" sheetId="8" r:id="rId44"/>
    <sheet name="Sector N valores constantes" sheetId="31" r:id="rId45"/>
    <sheet name="Sector N Valores corrientes" sheetId="32" r:id="rId46"/>
    <sheet name="Sector O valores constantes" sheetId="33" r:id="rId47"/>
    <sheet name="Sector O valores corrientes" sheetId="34" r:id="rId48"/>
    <sheet name=" Sector P" sheetId="35" r:id="rId49"/>
    <sheet name="PBG Per Cápita" sheetId="36" r:id="rId50"/>
    <sheet name="IPI" sheetId="51" r:id="rId51"/>
  </sheets>
  <definedNames>
    <definedName name="_______p1" localSheetId="48" hidden="1">{"'cua17'!$A$1:$X$38"}</definedName>
    <definedName name="_______p1" localSheetId="44" hidden="1">{"'cua17'!$A$1:$X$38"}</definedName>
    <definedName name="_______p1" localSheetId="45" hidden="1">{"'cua17'!$A$1:$X$38"}</definedName>
    <definedName name="_______p1" localSheetId="46" hidden="1">{"'cua17'!$A$1:$X$38"}</definedName>
    <definedName name="_______p1" localSheetId="47" hidden="1">{"'cua17'!$A$1:$X$38"}</definedName>
    <definedName name="_______p1" hidden="1">{"'cua17'!$A$1:$X$38"}</definedName>
    <definedName name="______p1" localSheetId="48" hidden="1">{"'cua17'!$A$1:$X$38"}</definedName>
    <definedName name="______p1" localSheetId="44" hidden="1">{"'cua17'!$A$1:$X$38"}</definedName>
    <definedName name="______p1" localSheetId="45" hidden="1">{"'cua17'!$A$1:$X$38"}</definedName>
    <definedName name="______p1" localSheetId="46" hidden="1">{"'cua17'!$A$1:$X$38"}</definedName>
    <definedName name="______p1" localSheetId="47" hidden="1">{"'cua17'!$A$1:$X$38"}</definedName>
    <definedName name="______p1" hidden="1">{"'cua17'!$A$1:$X$38"}</definedName>
    <definedName name="_____p1" localSheetId="48" hidden="1">{"'cua17'!$A$1:$X$38"}</definedName>
    <definedName name="_____p1" localSheetId="44" hidden="1">{"'cua17'!$A$1:$X$38"}</definedName>
    <definedName name="_____p1" localSheetId="45" hidden="1">{"'cua17'!$A$1:$X$38"}</definedName>
    <definedName name="_____p1" localSheetId="46" hidden="1">{"'cua17'!$A$1:$X$38"}</definedName>
    <definedName name="_____p1" localSheetId="47" hidden="1">{"'cua17'!$A$1:$X$38"}</definedName>
    <definedName name="_____p1" hidden="1">{"'cua17'!$A$1:$X$38"}</definedName>
    <definedName name="____p1" localSheetId="48" hidden="1">{"'cua17'!$A$1:$X$38"}</definedName>
    <definedName name="____p1" localSheetId="44" hidden="1">{"'cua17'!$A$1:$X$38"}</definedName>
    <definedName name="____p1" localSheetId="45" hidden="1">{"'cua17'!$A$1:$X$38"}</definedName>
    <definedName name="____p1" localSheetId="46" hidden="1">{"'cua17'!$A$1:$X$38"}</definedName>
    <definedName name="____p1" localSheetId="47" hidden="1">{"'cua17'!$A$1:$X$38"}</definedName>
    <definedName name="____p1" hidden="1">{"'cua17'!$A$1:$X$38"}</definedName>
    <definedName name="___p1" localSheetId="48" hidden="1">{"'cua17'!$A$1:$X$38"}</definedName>
    <definedName name="___p1" localSheetId="44" hidden="1">{"'cua17'!$A$1:$X$38"}</definedName>
    <definedName name="___p1" localSheetId="45" hidden="1">{"'cua17'!$A$1:$X$38"}</definedName>
    <definedName name="___p1" localSheetId="46" hidden="1">{"'cua17'!$A$1:$X$38"}</definedName>
    <definedName name="___p1" localSheetId="47" hidden="1">{"'cua17'!$A$1:$X$38"}</definedName>
    <definedName name="___p1" hidden="1">{"'cua17'!$A$1:$X$38"}</definedName>
    <definedName name="__p1" localSheetId="48" hidden="1">{"'cua17'!$A$1:$X$38"}</definedName>
    <definedName name="__p1" localSheetId="44" hidden="1">{"'cua17'!$A$1:$X$38"}</definedName>
    <definedName name="__p1" localSheetId="45" hidden="1">{"'cua17'!$A$1:$X$38"}</definedName>
    <definedName name="__p1" localSheetId="46" hidden="1">{"'cua17'!$A$1:$X$38"}</definedName>
    <definedName name="__p1" localSheetId="47" hidden="1">{"'cua17'!$A$1:$X$38"}</definedName>
    <definedName name="__p1" hidden="1">{"'cua17'!$A$1:$X$38"}</definedName>
    <definedName name="_xlnm._FilterDatabase" localSheetId="40" hidden="1">'Sector L Valores constantes '!#REF!</definedName>
    <definedName name="_p1" localSheetId="42" hidden="1">{"'cua17'!$A$1:$X$38"}</definedName>
    <definedName name="_p1" localSheetId="48" hidden="1">{"'cua17'!$A$1:$X$38"}</definedName>
    <definedName name="_p1" localSheetId="26" hidden="1">{"'cua17'!$A$1:$X$38"}</definedName>
    <definedName name="_p1" localSheetId="27" hidden="1">{"'cua17'!$A$1:$X$38"}</definedName>
    <definedName name="_p1" localSheetId="44" hidden="1">{"'cua17'!$A$1:$X$38"}</definedName>
    <definedName name="_p1" localSheetId="45" hidden="1">{"'cua17'!$A$1:$X$38"}</definedName>
    <definedName name="_p1" localSheetId="46" hidden="1">{"'cua17'!$A$1:$X$38"}</definedName>
    <definedName name="_p1" localSheetId="47" hidden="1">{"'cua17'!$A$1:$X$38"}</definedName>
    <definedName name="_p1" hidden="1">{"'cua17'!$A$1:$X$38"}</definedName>
    <definedName name="_Regression_Int" hidden="1">1</definedName>
    <definedName name="A_impresión_IM">#N/A</definedName>
    <definedName name="AMPO5">"Gráfico 8"</definedName>
    <definedName name="_xlnm.Database" localSheetId="42">#REF!</definedName>
    <definedName name="_xlnm.Database" localSheetId="48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29">#REF!</definedName>
    <definedName name="_xlnm.Database" localSheetId="30">#REF!</definedName>
    <definedName name="_xlnm.Database" localSheetId="31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38">#REF!</definedName>
    <definedName name="_xlnm.Database" localSheetId="39">#REF!</definedName>
    <definedName name="_xlnm.Database" localSheetId="40">#REF!</definedName>
    <definedName name="_xlnm.Database" localSheetId="41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>#REF!</definedName>
    <definedName name="BIS">#REF!</definedName>
    <definedName name="cacho" localSheetId="48">#REF!</definedName>
    <definedName name="cacho" localSheetId="26">#REF!</definedName>
    <definedName name="cacho" localSheetId="27">#REF!</definedName>
    <definedName name="cacho" localSheetId="44">#REF!</definedName>
    <definedName name="cacho" localSheetId="45">#REF!</definedName>
    <definedName name="cacho" localSheetId="46">#REF!</definedName>
    <definedName name="cacho" localSheetId="47">#REF!</definedName>
    <definedName name="cacho">#REF!</definedName>
    <definedName name="carajo" localSheetId="48">#REF!</definedName>
    <definedName name="carajo" localSheetId="26">#REF!</definedName>
    <definedName name="carajo" localSheetId="27">#REF!</definedName>
    <definedName name="carajo" localSheetId="44">#REF!</definedName>
    <definedName name="carajo" localSheetId="45">#REF!</definedName>
    <definedName name="carajo" localSheetId="46">#REF!</definedName>
    <definedName name="carajo" localSheetId="47">#REF!</definedName>
    <definedName name="carajo">#REF!</definedName>
    <definedName name="condiciones" localSheetId="48">#REF!</definedName>
    <definedName name="condiciones" localSheetId="26">#REF!</definedName>
    <definedName name="condiciones" localSheetId="27">#REF!</definedName>
    <definedName name="condiciones" localSheetId="44">#REF!</definedName>
    <definedName name="condiciones" localSheetId="45">#REF!</definedName>
    <definedName name="condiciones" localSheetId="46">#REF!</definedName>
    <definedName name="condiciones" localSheetId="47">#REF!</definedName>
    <definedName name="condiciones">#REF!</definedName>
    <definedName name="CUADRO_10.3.1">#REF!</definedName>
    <definedName name="CUADRO_N__4.1.3" localSheetId="48">#REF!</definedName>
    <definedName name="CUADRO_N__4.1.3" localSheetId="26">#REF!</definedName>
    <definedName name="CUADRO_N__4.1.3" localSheetId="27">#REF!</definedName>
    <definedName name="CUADRO_N__4.1.3" localSheetId="44">#REF!</definedName>
    <definedName name="CUADRO_N__4.1.3" localSheetId="45">#REF!</definedName>
    <definedName name="CUADRO_N__4.1.3" localSheetId="46">#REF!</definedName>
    <definedName name="CUADRO_N__4.1.3" localSheetId="47">#REF!</definedName>
    <definedName name="CUADRO_N__4.1.3">#REF!</definedName>
    <definedName name="dobleclick" localSheetId="48">#REF!</definedName>
    <definedName name="dobleclick" localSheetId="26">#REF!</definedName>
    <definedName name="dobleclick" localSheetId="27">#REF!</definedName>
    <definedName name="dobleclick" localSheetId="44">#REF!</definedName>
    <definedName name="dobleclick" localSheetId="45">#REF!</definedName>
    <definedName name="dobleclick" localSheetId="46">#REF!</definedName>
    <definedName name="dobleclick" localSheetId="47">#REF!</definedName>
    <definedName name="dobleclick">#REF!</definedName>
    <definedName name="educacio" localSheetId="42" hidden="1">{"'cua17'!$A$1:$X$38"}</definedName>
    <definedName name="educacio" hidden="1">{"'cua17'!$A$1:$X$38"}</definedName>
    <definedName name="Excel_BuiltIn_Database" localSheetId="0">#REF!</definedName>
    <definedName name="Excel_BuiltIn_Database" localSheetId="49">#REF!</definedName>
    <definedName name="Excel_BuiltIn_Database">#REF!</definedName>
    <definedName name="feo" localSheetId="48">#REF!</definedName>
    <definedName name="feo" localSheetId="26">#REF!</definedName>
    <definedName name="feo" localSheetId="27">#REF!</definedName>
    <definedName name="feo" localSheetId="44">#REF!</definedName>
    <definedName name="feo" localSheetId="45">#REF!</definedName>
    <definedName name="feo" localSheetId="46">#REF!</definedName>
    <definedName name="feo" localSheetId="47">#REF!</definedName>
    <definedName name="feo">#REF!</definedName>
    <definedName name="GRÁFICO_10.3.1.">#REF!</definedName>
    <definedName name="GRÁFICO_10.3.2">#REF!</definedName>
    <definedName name="GRÁFICO_10.3.3">#REF!</definedName>
    <definedName name="GRÁFICO_10.3.4.">#REF!</definedName>
    <definedName name="GRÁFICO_N_10.2.4." localSheetId="48">#REF!</definedName>
    <definedName name="GRÁFICO_N_10.2.4." localSheetId="26">#REF!</definedName>
    <definedName name="GRÁFICO_N_10.2.4." localSheetId="27">#REF!</definedName>
    <definedName name="GRÁFICO_N_10.2.4." localSheetId="44">#REF!</definedName>
    <definedName name="GRÁFICO_N_10.2.4." localSheetId="45">#REF!</definedName>
    <definedName name="GRÁFICO_N_10.2.4." localSheetId="46">#REF!</definedName>
    <definedName name="GRÁFICO_N_10.2.4." localSheetId="47">#REF!</definedName>
    <definedName name="GRÁFICO_N_10.2.4.">#REF!</definedName>
    <definedName name="HTML_CodePage">1252</definedName>
    <definedName name="HTML_Control" localSheetId="42" hidden="1">{"'cua17'!$A$1:$X$38"}</definedName>
    <definedName name="HTML_Control" localSheetId="48" hidden="1">{"'cua17'!$A$1:$X$38"}</definedName>
    <definedName name="HTML_Control" localSheetId="1">{"'cua17'!$A$1:$X$38"}</definedName>
    <definedName name="HTML_Control" localSheetId="0">{"'cua17'!$A$1:$X$38"}</definedName>
    <definedName name="HTML_Control" localSheetId="49">{"'cua17'!$A$1:$X$38"}</definedName>
    <definedName name="HTML_Control" localSheetId="20" hidden="1">{"'cua17'!$A$1:$X$38"}</definedName>
    <definedName name="HTML_Control" localSheetId="21" hidden="1">{"'cua17'!$A$1:$X$38"}</definedName>
    <definedName name="HTML_Control" localSheetId="22" hidden="1">{"'cua17'!$A$1:$X$38"}</definedName>
    <definedName name="HTML_Control" localSheetId="23" hidden="1">{"'cua17'!$A$1:$X$38"}</definedName>
    <definedName name="HTML_Control" localSheetId="26" hidden="1">{"'cua17'!$A$1:$X$38"}</definedName>
    <definedName name="HTML_Control" localSheetId="27" hidden="1">{"'cua17'!$A$1:$X$38"}</definedName>
    <definedName name="HTML_Control" localSheetId="28" hidden="1">{"'cua17'!$A$1:$X$38"}</definedName>
    <definedName name="HTML_Control" localSheetId="29" hidden="1">{"'cua17'!$A$1:$X$38"}</definedName>
    <definedName name="HTML_Control" localSheetId="30" hidden="1">{"'cua17'!$A$1:$X$38"}</definedName>
    <definedName name="HTML_Control" localSheetId="31" hidden="1">{"'cua17'!$A$1:$X$38"}</definedName>
    <definedName name="HTML_Control" localSheetId="33" hidden="1">{"'cua17'!$A$1:$X$38"}</definedName>
    <definedName name="HTML_Control" localSheetId="34" hidden="1">{"'cua17'!$A$1:$X$38"}</definedName>
    <definedName name="HTML_Control" localSheetId="35" hidden="1">{"'cua17'!$A$1:$X$38"}</definedName>
    <definedName name="HTML_Control" localSheetId="36" hidden="1">{"'cua17'!$A$1:$X$38"}</definedName>
    <definedName name="HTML_Control" localSheetId="37" hidden="1">{"'cua17'!$A$1:$X$38"}</definedName>
    <definedName name="HTML_Control" localSheetId="38" hidden="1">{"'cua17'!$A$1:$X$38"}</definedName>
    <definedName name="HTML_Control" localSheetId="39" hidden="1">{"'cua17'!$A$1:$X$38"}</definedName>
    <definedName name="HTML_Control" localSheetId="40" hidden="1">{"'cua17'!$A$1:$X$38"}</definedName>
    <definedName name="HTML_Control" localSheetId="41" hidden="1">{"'cua17'!$A$1:$X$38"}</definedName>
    <definedName name="HTML_Control" localSheetId="43" hidden="1">{"'cua17'!$A$1:$X$38"}</definedName>
    <definedName name="HTML_Control" localSheetId="44" hidden="1">{"'cua17'!$A$1:$X$38"}</definedName>
    <definedName name="HTML_Control" localSheetId="45" hidden="1">{"'cua17'!$A$1:$X$38"}</definedName>
    <definedName name="HTML_Control" localSheetId="46" hidden="1">{"'cua17'!$A$1:$X$38"}</definedName>
    <definedName name="HTML_Control" localSheetId="47" hidden="1">{"'cua17'!$A$1:$X$38"}</definedName>
    <definedName name="HTML_Control">{"'cua17'!$A$1:$X$38"}</definedName>
    <definedName name="HTML_Description">""</definedName>
    <definedName name="HTML_Email">""</definedName>
    <definedName name="HTML_Header">""</definedName>
    <definedName name="HTML_LastUpdate">""</definedName>
    <definedName name="HTML_LineAfter">TRUE</definedName>
    <definedName name="HTML_LineBefore">FALSE</definedName>
    <definedName name="HTML_Name">""</definedName>
    <definedName name="HTML_OBDlg2">TRUE</definedName>
    <definedName name="HTML_OBDlg4">TRUE</definedName>
    <definedName name="HTML_OS">0</definedName>
    <definedName name="HTML_PathFile">"O:\cas\estadisticas\argentina\empleo\act, empleo, desem, subem y sobree\htm\3117.htm"</definedName>
    <definedName name="HTML_Title">""</definedName>
    <definedName name="j">#REF!</definedName>
    <definedName name="l" localSheetId="42" hidden="1">{"'cua17'!$A$1:$X$38"}</definedName>
    <definedName name="l" hidden="1">{"'cua17'!$A$1:$X$38"}</definedName>
    <definedName name="ll" localSheetId="42" hidden="1">{"'cua17'!$A$1:$X$38"}</definedName>
    <definedName name="ll" hidden="1">{"'cua17'!$A$1:$X$38"}</definedName>
    <definedName name="MACROS" localSheetId="48">#REF!</definedName>
    <definedName name="MACROS" localSheetId="26">#REF!</definedName>
    <definedName name="MACROS" localSheetId="27">#REF!</definedName>
    <definedName name="MACROS" localSheetId="44">#REF!</definedName>
    <definedName name="MACROS" localSheetId="45">#REF!</definedName>
    <definedName name="MACROS" localSheetId="46">#REF!</definedName>
    <definedName name="MACROS" localSheetId="47">#REF!</definedName>
    <definedName name="MACROS">#REF!</definedName>
    <definedName name="Nominal_Mensual_2001" localSheetId="48">#REF!</definedName>
    <definedName name="Nominal_Mensual_2001" localSheetId="26">#REF!</definedName>
    <definedName name="Nominal_Mensual_2001" localSheetId="27">#REF!</definedName>
    <definedName name="Nominal_Mensual_2001" localSheetId="44">#REF!</definedName>
    <definedName name="Nominal_Mensual_2001" localSheetId="45">#REF!</definedName>
    <definedName name="Nominal_Mensual_2001" localSheetId="46">#REF!</definedName>
    <definedName name="Nominal_Mensual_2001" localSheetId="47">#REF!</definedName>
    <definedName name="Nominal_Mensual_2001">#REF!</definedName>
    <definedName name="Nominal_Mensual_2002" localSheetId="48">#REF!</definedName>
    <definedName name="Nominal_Mensual_2002" localSheetId="26">#REF!</definedName>
    <definedName name="Nominal_Mensual_2002" localSheetId="27">#REF!</definedName>
    <definedName name="Nominal_Mensual_2002" localSheetId="44">#REF!</definedName>
    <definedName name="Nominal_Mensual_2002" localSheetId="45">#REF!</definedName>
    <definedName name="Nominal_Mensual_2002" localSheetId="46">#REF!</definedName>
    <definedName name="Nominal_Mensual_2002" localSheetId="47">#REF!</definedName>
    <definedName name="Nominal_Mensual_2002">#REF!</definedName>
    <definedName name="Nominal_Trimestral_2001" localSheetId="48">#REF!</definedName>
    <definedName name="Nominal_Trimestral_2001" localSheetId="26">#REF!</definedName>
    <definedName name="Nominal_Trimestral_2001" localSheetId="27">#REF!</definedName>
    <definedName name="Nominal_Trimestral_2001" localSheetId="44">#REF!</definedName>
    <definedName name="Nominal_Trimestral_2001" localSheetId="45">#REF!</definedName>
    <definedName name="Nominal_Trimestral_2001" localSheetId="46">#REF!</definedName>
    <definedName name="Nominal_Trimestral_2001" localSheetId="47">#REF!</definedName>
    <definedName name="Nominal_Trimestral_2001">#REF!</definedName>
    <definedName name="Nominal_Trimestral_2002" localSheetId="48">#REF!</definedName>
    <definedName name="Nominal_Trimestral_2002" localSheetId="26">#REF!</definedName>
    <definedName name="Nominal_Trimestral_2002" localSheetId="27">#REF!</definedName>
    <definedName name="Nominal_Trimestral_2002" localSheetId="44">#REF!</definedName>
    <definedName name="Nominal_Trimestral_2002" localSheetId="45">#REF!</definedName>
    <definedName name="Nominal_Trimestral_2002" localSheetId="46">#REF!</definedName>
    <definedName name="Nominal_Trimestral_2002" localSheetId="47">#REF!</definedName>
    <definedName name="Nominal_Trimestral_2002">#REF!</definedName>
    <definedName name="paso" localSheetId="48">#REF!</definedName>
    <definedName name="paso" localSheetId="26">#REF!</definedName>
    <definedName name="paso" localSheetId="27">#REF!</definedName>
    <definedName name="paso" localSheetId="44">#REF!</definedName>
    <definedName name="paso" localSheetId="45">#REF!</definedName>
    <definedName name="paso" localSheetId="46">#REF!</definedName>
    <definedName name="paso" localSheetId="47">#REF!</definedName>
    <definedName name="paso">#REF!</definedName>
    <definedName name="PIJIS" localSheetId="48">#REF!</definedName>
    <definedName name="PIJIS" localSheetId="26">#REF!</definedName>
    <definedName name="PIJIS" localSheetId="27">#REF!</definedName>
    <definedName name="PIJIS" localSheetId="44">#REF!</definedName>
    <definedName name="PIJIS" localSheetId="45">#REF!</definedName>
    <definedName name="PIJIS" localSheetId="46">#REF!</definedName>
    <definedName name="PIJIS" localSheetId="47">#REF!</definedName>
    <definedName name="PIJIS">#REF!</definedName>
    <definedName name="Print_Area_MI" localSheetId="42">#REF!</definedName>
    <definedName name="Print_Area_MI" localSheetId="48">#REF!</definedName>
    <definedName name="Print_Area_MI" localSheetId="0">#REF!</definedName>
    <definedName name="Print_Area_MI" localSheetId="49">#REF!</definedName>
    <definedName name="Print_Area_MI" localSheetId="20">#REF!</definedName>
    <definedName name="Print_Area_MI" localSheetId="21">#REF!</definedName>
    <definedName name="Print_Area_MI" localSheetId="22">#REF!</definedName>
    <definedName name="Print_Area_MI" localSheetId="23">#REF!</definedName>
    <definedName name="Print_Area_MI" localSheetId="26">#REF!</definedName>
    <definedName name="Print_Area_MI" localSheetId="27">#REF!</definedName>
    <definedName name="Print_Area_MI" localSheetId="28">#REF!</definedName>
    <definedName name="Print_Area_MI" localSheetId="29">#REF!</definedName>
    <definedName name="Print_Area_MI" localSheetId="30">#REF!</definedName>
    <definedName name="Print_Area_MI" localSheetId="31">#REF!</definedName>
    <definedName name="Print_Area_MI" localSheetId="33">#REF!</definedName>
    <definedName name="Print_Area_MI" localSheetId="34">#REF!</definedName>
    <definedName name="Print_Area_MI" localSheetId="35">#REF!</definedName>
    <definedName name="Print_Area_MI" localSheetId="36">#REF!</definedName>
    <definedName name="Print_Area_MI" localSheetId="37">#REF!</definedName>
    <definedName name="Print_Area_MI" localSheetId="38">#REF!</definedName>
    <definedName name="Print_Area_MI" localSheetId="39">#REF!</definedName>
    <definedName name="Print_Area_MI" localSheetId="40">#REF!</definedName>
    <definedName name="Print_Area_MI" localSheetId="41">#REF!</definedName>
    <definedName name="Print_Area_MI" localSheetId="43">#REF!</definedName>
    <definedName name="Print_Area_MI" localSheetId="44">#REF!</definedName>
    <definedName name="Print_Area_MI" localSheetId="45">#REF!</definedName>
    <definedName name="Print_Area_MI" localSheetId="46">#REF!</definedName>
    <definedName name="Print_Area_MI" localSheetId="47">#REF!</definedName>
    <definedName name="Print_Area_MI">#REF!</definedName>
    <definedName name="PRINT_TITLES_MI" localSheetId="48">#REF!</definedName>
    <definedName name="PRINT_TITLES_MI" localSheetId="26">#REF!</definedName>
    <definedName name="PRINT_TITLES_MI" localSheetId="27">#REF!</definedName>
    <definedName name="PRINT_TITLES_MI" localSheetId="44">#REF!</definedName>
    <definedName name="PRINT_TITLES_MI" localSheetId="45">#REF!</definedName>
    <definedName name="PRINT_TITLES_MI" localSheetId="46">#REF!</definedName>
    <definedName name="PRINT_TITLES_MI" localSheetId="47">#REF!</definedName>
    <definedName name="PRINT_TITLES_MI">#REF!</definedName>
    <definedName name="promgraf" localSheetId="48">#REF!</definedName>
    <definedName name="promgraf" localSheetId="26">#REF!</definedName>
    <definedName name="promgraf" localSheetId="27">#REF!</definedName>
    <definedName name="promgraf" localSheetId="44">#REF!</definedName>
    <definedName name="promgraf" localSheetId="45">#REF!</definedName>
    <definedName name="promgraf" localSheetId="46">#REF!</definedName>
    <definedName name="promgraf" localSheetId="47">#REF!</definedName>
    <definedName name="promgraf">#REF!</definedName>
    <definedName name="puto" localSheetId="48">#REF!</definedName>
    <definedName name="puto" localSheetId="26">#REF!</definedName>
    <definedName name="puto" localSheetId="27">#REF!</definedName>
    <definedName name="puto" localSheetId="44">#REF!</definedName>
    <definedName name="puto" localSheetId="45">#REF!</definedName>
    <definedName name="puto" localSheetId="46">#REF!</definedName>
    <definedName name="puto" localSheetId="47">#REF!</definedName>
    <definedName name="puto">#REF!</definedName>
    <definedName name="QQQ">#REF!</definedName>
    <definedName name="Real_Mensual_2001" localSheetId="48">#REF!</definedName>
    <definedName name="Real_Mensual_2001" localSheetId="26">#REF!</definedName>
    <definedName name="Real_Mensual_2001" localSheetId="27">#REF!</definedName>
    <definedName name="Real_Mensual_2001" localSheetId="44">#REF!</definedName>
    <definedName name="Real_Mensual_2001" localSheetId="45">#REF!</definedName>
    <definedName name="Real_Mensual_2001" localSheetId="46">#REF!</definedName>
    <definedName name="Real_Mensual_2001" localSheetId="47">#REF!</definedName>
    <definedName name="Real_Mensual_2001">#REF!</definedName>
    <definedName name="Real_Mensual_2002" localSheetId="48">#REF!</definedName>
    <definedName name="Real_Mensual_2002" localSheetId="26">#REF!</definedName>
    <definedName name="Real_Mensual_2002" localSheetId="27">#REF!</definedName>
    <definedName name="Real_Mensual_2002" localSheetId="44">#REF!</definedName>
    <definedName name="Real_Mensual_2002" localSheetId="45">#REF!</definedName>
    <definedName name="Real_Mensual_2002" localSheetId="46">#REF!</definedName>
    <definedName name="Real_Mensual_2002" localSheetId="47">#REF!</definedName>
    <definedName name="Real_Mensual_2002">#REF!</definedName>
    <definedName name="Real_Trimestral_2001" localSheetId="48">#REF!</definedName>
    <definedName name="Real_Trimestral_2001" localSheetId="26">#REF!</definedName>
    <definedName name="Real_Trimestral_2001" localSheetId="27">#REF!</definedName>
    <definedName name="Real_Trimestral_2001" localSheetId="44">#REF!</definedName>
    <definedName name="Real_Trimestral_2001" localSheetId="45">#REF!</definedName>
    <definedName name="Real_Trimestral_2001" localSheetId="46">#REF!</definedName>
    <definedName name="Real_Trimestral_2001" localSheetId="47">#REF!</definedName>
    <definedName name="Real_Trimestral_2001">#REF!</definedName>
    <definedName name="Real_Trimestral_2002" localSheetId="48">#REF!</definedName>
    <definedName name="Real_Trimestral_2002" localSheetId="26">#REF!</definedName>
    <definedName name="Real_Trimestral_2002" localSheetId="27">#REF!</definedName>
    <definedName name="Real_Trimestral_2002" localSheetId="44">#REF!</definedName>
    <definedName name="Real_Trimestral_2002" localSheetId="45">#REF!</definedName>
    <definedName name="Real_Trimestral_2002" localSheetId="46">#REF!</definedName>
    <definedName name="Real_Trimestral_2002" localSheetId="47">#REF!</definedName>
    <definedName name="Real_Trimestral_2002">#REF!</definedName>
    <definedName name="Real_Trimestral_2003" localSheetId="48">#REF!</definedName>
    <definedName name="Real_Trimestral_2003" localSheetId="26">#REF!</definedName>
    <definedName name="Real_Trimestral_2003" localSheetId="27">#REF!</definedName>
    <definedName name="Real_Trimestral_2003" localSheetId="44">#REF!</definedName>
    <definedName name="Real_Trimestral_2003" localSheetId="45">#REF!</definedName>
    <definedName name="Real_Trimestral_2003" localSheetId="46">#REF!</definedName>
    <definedName name="Real_Trimestral_2003" localSheetId="47">#REF!</definedName>
    <definedName name="Real_Trimestral_2003">#REF!</definedName>
    <definedName name="recimp2003beta" localSheetId="48">#REF!</definedName>
    <definedName name="recimp2003beta" localSheetId="26">#REF!</definedName>
    <definedName name="recimp2003beta" localSheetId="27">#REF!</definedName>
    <definedName name="recimp2003beta" localSheetId="44">#REF!</definedName>
    <definedName name="recimp2003beta" localSheetId="45">#REF!</definedName>
    <definedName name="recimp2003beta" localSheetId="46">#REF!</definedName>
    <definedName name="recimp2003beta" localSheetId="47">#REF!</definedName>
    <definedName name="recimp2003beta">#REF!</definedName>
    <definedName name="recimpb" localSheetId="48">#REF!</definedName>
    <definedName name="recimpb" localSheetId="26">#REF!</definedName>
    <definedName name="recimpb" localSheetId="27">#REF!</definedName>
    <definedName name="recimpb" localSheetId="44">#REF!</definedName>
    <definedName name="recimpb" localSheetId="45">#REF!</definedName>
    <definedName name="recimpb" localSheetId="46">#REF!</definedName>
    <definedName name="recimpb" localSheetId="47">#REF!</definedName>
    <definedName name="recimpb">#REF!</definedName>
    <definedName name="SOPA" localSheetId="48">#REF!</definedName>
    <definedName name="SOPA" localSheetId="26">#REF!</definedName>
    <definedName name="SOPA" localSheetId="27">#REF!</definedName>
    <definedName name="SOPA" localSheetId="44">#REF!</definedName>
    <definedName name="SOPA" localSheetId="45">#REF!</definedName>
    <definedName name="SOPA" localSheetId="46">#REF!</definedName>
    <definedName name="SOPA" localSheetId="47">#REF!</definedName>
    <definedName name="SOPA">#REF!</definedName>
    <definedName name="sopapita" localSheetId="48">#REF!</definedName>
    <definedName name="sopapita" localSheetId="26">#REF!</definedName>
    <definedName name="sopapita" localSheetId="27">#REF!</definedName>
    <definedName name="sopapita" localSheetId="44">#REF!</definedName>
    <definedName name="sopapita" localSheetId="45">#REF!</definedName>
    <definedName name="sopapita" localSheetId="46">#REF!</definedName>
    <definedName name="sopapita" localSheetId="47">#REF!</definedName>
    <definedName name="sopapita">#REF!</definedName>
    <definedName name="YO" localSheetId="48">#REF!</definedName>
    <definedName name="YO" localSheetId="26">#REF!</definedName>
    <definedName name="YO" localSheetId="27">#REF!</definedName>
    <definedName name="YO" localSheetId="44">#REF!</definedName>
    <definedName name="YO" localSheetId="45">#REF!</definedName>
    <definedName name="YO" localSheetId="46">#REF!</definedName>
    <definedName name="YO" localSheetId="47">#REF!</definedName>
    <definedName name="Y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36" l="1"/>
  <c r="S14" i="36"/>
  <c r="B8" i="36"/>
  <c r="C10" i="36" l="1"/>
  <c r="D10" i="36"/>
  <c r="E10" i="36"/>
  <c r="F10" i="36"/>
  <c r="G10" i="36"/>
  <c r="H10" i="36"/>
  <c r="I10" i="36"/>
  <c r="J10" i="36"/>
  <c r="K10" i="36"/>
  <c r="L10" i="36"/>
  <c r="M10" i="36"/>
  <c r="N10" i="36"/>
  <c r="O10" i="36"/>
  <c r="P10" i="36"/>
  <c r="Q10" i="36"/>
  <c r="R10" i="36"/>
  <c r="S10" i="36"/>
  <c r="B10" i="36"/>
  <c r="C8" i="36"/>
  <c r="D8" i="36"/>
  <c r="E8" i="36"/>
  <c r="F8" i="36"/>
  <c r="G8" i="36"/>
  <c r="H8" i="36"/>
  <c r="I8" i="36"/>
  <c r="J8" i="36"/>
  <c r="K8" i="36"/>
  <c r="L8" i="36"/>
  <c r="M8" i="36"/>
  <c r="N8" i="36"/>
  <c r="O8" i="36"/>
  <c r="P8" i="36"/>
  <c r="Q8" i="36"/>
  <c r="R8" i="36"/>
  <c r="S8" i="36"/>
  <c r="C132" i="18"/>
  <c r="D132" i="18"/>
  <c r="E132" i="18"/>
  <c r="F132" i="18"/>
  <c r="G132" i="18"/>
  <c r="H132" i="18"/>
  <c r="I132" i="18"/>
  <c r="J132" i="18"/>
  <c r="K132" i="18"/>
  <c r="L132" i="18"/>
  <c r="M132" i="18"/>
  <c r="N132" i="18"/>
  <c r="O132" i="18"/>
  <c r="P132" i="18"/>
  <c r="Q132" i="18"/>
  <c r="R132" i="18"/>
  <c r="S132" i="18"/>
  <c r="T132" i="18"/>
  <c r="T110" i="18"/>
  <c r="C71" i="17"/>
  <c r="C164" i="17"/>
  <c r="C161" i="17"/>
  <c r="D161" i="17"/>
  <c r="E161" i="17"/>
  <c r="F161" i="17"/>
  <c r="G161" i="17"/>
  <c r="H161" i="17"/>
  <c r="I161" i="17"/>
  <c r="J161" i="17"/>
  <c r="K161" i="17"/>
  <c r="L161" i="17"/>
  <c r="M161" i="17"/>
  <c r="N161" i="17"/>
  <c r="O161" i="17"/>
  <c r="P161" i="17"/>
  <c r="Q161" i="17"/>
  <c r="R161" i="17"/>
  <c r="S161" i="17"/>
  <c r="T161" i="17"/>
  <c r="C162" i="17"/>
  <c r="D162" i="17"/>
  <c r="E162" i="17"/>
  <c r="F162" i="17"/>
  <c r="G162" i="17"/>
  <c r="H162" i="17"/>
  <c r="I162" i="17"/>
  <c r="J162" i="17"/>
  <c r="K162" i="17"/>
  <c r="L162" i="17"/>
  <c r="M162" i="17"/>
  <c r="N162" i="17"/>
  <c r="O162" i="17"/>
  <c r="P162" i="17"/>
  <c r="Q162" i="17"/>
  <c r="R162" i="17"/>
  <c r="S162" i="17"/>
  <c r="T162" i="17"/>
  <c r="C163" i="17"/>
  <c r="D163" i="17"/>
  <c r="E163" i="17"/>
  <c r="F163" i="17"/>
  <c r="G163" i="17"/>
  <c r="H163" i="17"/>
  <c r="I163" i="17"/>
  <c r="J163" i="17"/>
  <c r="K163" i="17"/>
  <c r="L163" i="17"/>
  <c r="M163" i="17"/>
  <c r="N163" i="17"/>
  <c r="O163" i="17"/>
  <c r="P163" i="17"/>
  <c r="Q163" i="17"/>
  <c r="R163" i="17"/>
  <c r="S163" i="17"/>
  <c r="T163" i="17"/>
  <c r="D164" i="17"/>
  <c r="E164" i="17"/>
  <c r="F164" i="17"/>
  <c r="G164" i="17"/>
  <c r="H164" i="17"/>
  <c r="I164" i="17"/>
  <c r="J164" i="17"/>
  <c r="K164" i="17"/>
  <c r="L164" i="17"/>
  <c r="M164" i="17"/>
  <c r="N164" i="17"/>
  <c r="O164" i="17"/>
  <c r="P164" i="17"/>
  <c r="Q164" i="17"/>
  <c r="R164" i="17"/>
  <c r="S164" i="17"/>
  <c r="T164" i="17"/>
  <c r="C165" i="17"/>
  <c r="D165" i="17"/>
  <c r="E165" i="17"/>
  <c r="F165" i="17"/>
  <c r="G165" i="17"/>
  <c r="H165" i="17"/>
  <c r="I165" i="17"/>
  <c r="J165" i="17"/>
  <c r="K165" i="17"/>
  <c r="L165" i="17"/>
  <c r="M165" i="17"/>
  <c r="N165" i="17"/>
  <c r="O165" i="17"/>
  <c r="P165" i="17"/>
  <c r="Q165" i="17"/>
  <c r="R165" i="17"/>
  <c r="S165" i="17"/>
  <c r="T165" i="17"/>
  <c r="C166" i="17"/>
  <c r="D166" i="17"/>
  <c r="E166" i="17"/>
  <c r="F166" i="17"/>
  <c r="G166" i="17"/>
  <c r="H166" i="17"/>
  <c r="I166" i="17"/>
  <c r="J166" i="17"/>
  <c r="K166" i="17"/>
  <c r="L166" i="17"/>
  <c r="M166" i="17"/>
  <c r="N166" i="17"/>
  <c r="O166" i="17"/>
  <c r="P166" i="17"/>
  <c r="Q166" i="17"/>
  <c r="R166" i="17"/>
  <c r="S166" i="17"/>
  <c r="T166" i="17"/>
  <c r="C167" i="17"/>
  <c r="D167" i="17"/>
  <c r="E167" i="17"/>
  <c r="F167" i="17"/>
  <c r="G167" i="17"/>
  <c r="H167" i="17"/>
  <c r="I167" i="17"/>
  <c r="J167" i="17"/>
  <c r="K167" i="17"/>
  <c r="L167" i="17"/>
  <c r="M167" i="17"/>
  <c r="N167" i="17"/>
  <c r="O167" i="17"/>
  <c r="P167" i="17"/>
  <c r="Q167" i="17"/>
  <c r="R167" i="17"/>
  <c r="S167" i="17"/>
  <c r="T167" i="17"/>
  <c r="C168" i="17"/>
  <c r="D168" i="17"/>
  <c r="E168" i="17"/>
  <c r="F168" i="17"/>
  <c r="G168" i="17"/>
  <c r="H168" i="17"/>
  <c r="I168" i="17"/>
  <c r="J168" i="17"/>
  <c r="K168" i="17"/>
  <c r="L168" i="17"/>
  <c r="M168" i="17"/>
  <c r="N168" i="17"/>
  <c r="O168" i="17"/>
  <c r="P168" i="17"/>
  <c r="Q168" i="17"/>
  <c r="R168" i="17"/>
  <c r="S168" i="17"/>
  <c r="T168" i="17"/>
  <c r="C169" i="17"/>
  <c r="D169" i="17"/>
  <c r="E169" i="17"/>
  <c r="F169" i="17"/>
  <c r="G169" i="17"/>
  <c r="H169" i="17"/>
  <c r="I169" i="17"/>
  <c r="J169" i="17"/>
  <c r="K169" i="17"/>
  <c r="L169" i="17"/>
  <c r="M169" i="17"/>
  <c r="N169" i="17"/>
  <c r="O169" i="17"/>
  <c r="P169" i="17"/>
  <c r="Q169" i="17"/>
  <c r="R169" i="17"/>
  <c r="S169" i="17"/>
  <c r="T169" i="17"/>
  <c r="C170" i="17"/>
  <c r="D170" i="17"/>
  <c r="E170" i="17"/>
  <c r="F170" i="17"/>
  <c r="G170" i="17"/>
  <c r="H170" i="17"/>
  <c r="I170" i="17"/>
  <c r="J170" i="17"/>
  <c r="K170" i="17"/>
  <c r="L170" i="17"/>
  <c r="M170" i="17"/>
  <c r="N170" i="17"/>
  <c r="O170" i="17"/>
  <c r="P170" i="17"/>
  <c r="Q170" i="17"/>
  <c r="R170" i="17"/>
  <c r="S170" i="17"/>
  <c r="T170" i="17"/>
  <c r="C171" i="17"/>
  <c r="D171" i="17"/>
  <c r="E171" i="17"/>
  <c r="F171" i="17"/>
  <c r="G171" i="17"/>
  <c r="H171" i="17"/>
  <c r="I171" i="17"/>
  <c r="J171" i="17"/>
  <c r="K171" i="17"/>
  <c r="L171" i="17"/>
  <c r="M171" i="17"/>
  <c r="N171" i="17"/>
  <c r="O171" i="17"/>
  <c r="P171" i="17"/>
  <c r="Q171" i="17"/>
  <c r="R171" i="17"/>
  <c r="S171" i="17"/>
  <c r="T171" i="17"/>
  <c r="C172" i="17"/>
  <c r="D172" i="17"/>
  <c r="E172" i="17"/>
  <c r="F172" i="17"/>
  <c r="G172" i="17"/>
  <c r="H172" i="17"/>
  <c r="I172" i="17"/>
  <c r="J172" i="17"/>
  <c r="K172" i="17"/>
  <c r="L172" i="17"/>
  <c r="M172" i="17"/>
  <c r="N172" i="17"/>
  <c r="O172" i="17"/>
  <c r="P172" i="17"/>
  <c r="Q172" i="17"/>
  <c r="R172" i="17"/>
  <c r="S172" i="17"/>
  <c r="T172" i="17"/>
  <c r="C173" i="17"/>
  <c r="D173" i="17"/>
  <c r="E173" i="17"/>
  <c r="F173" i="17"/>
  <c r="G173" i="17"/>
  <c r="H173" i="17"/>
  <c r="I173" i="17"/>
  <c r="J173" i="17"/>
  <c r="K173" i="17"/>
  <c r="L173" i="17"/>
  <c r="M173" i="17"/>
  <c r="N173" i="17"/>
  <c r="O173" i="17"/>
  <c r="P173" i="17"/>
  <c r="Q173" i="17"/>
  <c r="R173" i="17"/>
  <c r="S173" i="17"/>
  <c r="T173" i="17"/>
  <c r="C174" i="17"/>
  <c r="D174" i="17"/>
  <c r="E174" i="17"/>
  <c r="F174" i="17"/>
  <c r="G174" i="17"/>
  <c r="H174" i="17"/>
  <c r="I174" i="17"/>
  <c r="J174" i="17"/>
  <c r="K174" i="17"/>
  <c r="L174" i="17"/>
  <c r="M174" i="17"/>
  <c r="N174" i="17"/>
  <c r="O174" i="17"/>
  <c r="P174" i="17"/>
  <c r="Q174" i="17"/>
  <c r="R174" i="17"/>
  <c r="S174" i="17"/>
  <c r="T174" i="17"/>
  <c r="C175" i="17"/>
  <c r="D175" i="17"/>
  <c r="E175" i="17"/>
  <c r="F175" i="17"/>
  <c r="G175" i="17"/>
  <c r="H175" i="17"/>
  <c r="I175" i="17"/>
  <c r="J175" i="17"/>
  <c r="K175" i="17"/>
  <c r="L175" i="17"/>
  <c r="M175" i="17"/>
  <c r="N175" i="17"/>
  <c r="O175" i="17"/>
  <c r="P175" i="17"/>
  <c r="Q175" i="17"/>
  <c r="R175" i="17"/>
  <c r="S175" i="17"/>
  <c r="T175" i="17"/>
  <c r="C176" i="17"/>
  <c r="D176" i="17"/>
  <c r="E176" i="17"/>
  <c r="F176" i="17"/>
  <c r="G176" i="17"/>
  <c r="H176" i="17"/>
  <c r="I176" i="17"/>
  <c r="J176" i="17"/>
  <c r="K176" i="17"/>
  <c r="L176" i="17"/>
  <c r="M176" i="17"/>
  <c r="N176" i="17"/>
  <c r="O176" i="17"/>
  <c r="P176" i="17"/>
  <c r="Q176" i="17"/>
  <c r="R176" i="17"/>
  <c r="S176" i="17"/>
  <c r="T176" i="17"/>
  <c r="C177" i="17"/>
  <c r="D177" i="17"/>
  <c r="E177" i="17"/>
  <c r="F177" i="17"/>
  <c r="G177" i="17"/>
  <c r="H177" i="17"/>
  <c r="I177" i="17"/>
  <c r="J177" i="17"/>
  <c r="K177" i="17"/>
  <c r="L177" i="17"/>
  <c r="M177" i="17"/>
  <c r="N177" i="17"/>
  <c r="O177" i="17"/>
  <c r="P177" i="17"/>
  <c r="Q177" i="17"/>
  <c r="R177" i="17"/>
  <c r="S177" i="17"/>
  <c r="T177" i="17"/>
  <c r="C178" i="17"/>
  <c r="D178" i="17"/>
  <c r="E178" i="17"/>
  <c r="F178" i="17"/>
  <c r="G178" i="17"/>
  <c r="H178" i="17"/>
  <c r="I178" i="17"/>
  <c r="J178" i="17"/>
  <c r="K178" i="17"/>
  <c r="L178" i="17"/>
  <c r="M178" i="17"/>
  <c r="N178" i="17"/>
  <c r="O178" i="17"/>
  <c r="P178" i="17"/>
  <c r="Q178" i="17"/>
  <c r="R178" i="17"/>
  <c r="S178" i="17"/>
  <c r="T178" i="17"/>
  <c r="C179" i="17"/>
  <c r="D179" i="17"/>
  <c r="E179" i="17"/>
  <c r="F179" i="17"/>
  <c r="G179" i="17"/>
  <c r="H179" i="17"/>
  <c r="I179" i="17"/>
  <c r="J179" i="17"/>
  <c r="K179" i="17"/>
  <c r="L179" i="17"/>
  <c r="M179" i="17"/>
  <c r="N179" i="17"/>
  <c r="O179" i="17"/>
  <c r="P179" i="17"/>
  <c r="Q179" i="17"/>
  <c r="R179" i="17"/>
  <c r="S179" i="17"/>
  <c r="T179" i="17"/>
  <c r="C180" i="17"/>
  <c r="D180" i="17"/>
  <c r="E180" i="17"/>
  <c r="F180" i="17"/>
  <c r="G180" i="17"/>
  <c r="H180" i="17"/>
  <c r="I180" i="17"/>
  <c r="J180" i="17"/>
  <c r="K180" i="17"/>
  <c r="L180" i="17"/>
  <c r="M180" i="17"/>
  <c r="N180" i="17"/>
  <c r="O180" i="17"/>
  <c r="P180" i="17"/>
  <c r="Q180" i="17"/>
  <c r="R180" i="17"/>
  <c r="S180" i="17"/>
  <c r="T180" i="17"/>
  <c r="C181" i="17"/>
  <c r="D181" i="17"/>
  <c r="E181" i="17"/>
  <c r="F181" i="17"/>
  <c r="G181" i="17"/>
  <c r="H181" i="17"/>
  <c r="I181" i="17"/>
  <c r="J181" i="17"/>
  <c r="K181" i="17"/>
  <c r="L181" i="17"/>
  <c r="M181" i="17"/>
  <c r="N181" i="17"/>
  <c r="O181" i="17"/>
  <c r="P181" i="17"/>
  <c r="Q181" i="17"/>
  <c r="R181" i="17"/>
  <c r="S181" i="17"/>
  <c r="T181" i="17"/>
  <c r="C182" i="17"/>
  <c r="D182" i="17"/>
  <c r="E182" i="17"/>
  <c r="F182" i="17"/>
  <c r="G182" i="17"/>
  <c r="H182" i="17"/>
  <c r="I182" i="17"/>
  <c r="J182" i="17"/>
  <c r="K182" i="17"/>
  <c r="L182" i="17"/>
  <c r="M182" i="17"/>
  <c r="N182" i="17"/>
  <c r="O182" i="17"/>
  <c r="P182" i="17"/>
  <c r="Q182" i="17"/>
  <c r="R182" i="17"/>
  <c r="S182" i="17"/>
  <c r="T182" i="17"/>
  <c r="C183" i="17"/>
  <c r="D183" i="17"/>
  <c r="E183" i="17"/>
  <c r="F183" i="17"/>
  <c r="G183" i="17"/>
  <c r="H183" i="17"/>
  <c r="I183" i="17"/>
  <c r="J183" i="17"/>
  <c r="K183" i="17"/>
  <c r="L183" i="17"/>
  <c r="M183" i="17"/>
  <c r="N183" i="17"/>
  <c r="O183" i="17"/>
  <c r="P183" i="17"/>
  <c r="Q183" i="17"/>
  <c r="R183" i="17"/>
  <c r="S183" i="17"/>
  <c r="T183" i="17"/>
  <c r="D159" i="17"/>
  <c r="E159" i="17"/>
  <c r="F159" i="17"/>
  <c r="G159" i="17"/>
  <c r="H159" i="17"/>
  <c r="I159" i="17"/>
  <c r="J159" i="17"/>
  <c r="K159" i="17"/>
  <c r="L159" i="17"/>
  <c r="M159" i="17"/>
  <c r="N159" i="17"/>
  <c r="O159" i="17"/>
  <c r="P159" i="17"/>
  <c r="Q159" i="17"/>
  <c r="R159" i="17"/>
  <c r="S159" i="17"/>
  <c r="T159" i="17"/>
  <c r="D160" i="17"/>
  <c r="E160" i="17"/>
  <c r="F160" i="17"/>
  <c r="G160" i="17"/>
  <c r="H160" i="17"/>
  <c r="I160" i="17"/>
  <c r="J160" i="17"/>
  <c r="K160" i="17"/>
  <c r="L160" i="17"/>
  <c r="M160" i="17"/>
  <c r="N160" i="17"/>
  <c r="O160" i="17"/>
  <c r="P160" i="17"/>
  <c r="Q160" i="17"/>
  <c r="R160" i="17"/>
  <c r="S160" i="17"/>
  <c r="T160" i="17"/>
  <c r="C160" i="17"/>
  <c r="C159" i="17"/>
  <c r="D158" i="17"/>
  <c r="E158" i="17"/>
  <c r="F158" i="17"/>
  <c r="G158" i="17"/>
  <c r="H158" i="17"/>
  <c r="I158" i="17"/>
  <c r="J158" i="17"/>
  <c r="K158" i="17"/>
  <c r="L158" i="17"/>
  <c r="M158" i="17"/>
  <c r="N158" i="17"/>
  <c r="O158" i="17"/>
  <c r="P158" i="17"/>
  <c r="Q158" i="17"/>
  <c r="R158" i="17"/>
  <c r="S158" i="17"/>
  <c r="T158" i="17"/>
  <c r="C158" i="17"/>
  <c r="D155" i="17"/>
  <c r="E155" i="17"/>
  <c r="F155" i="17"/>
  <c r="G155" i="17"/>
  <c r="H155" i="17"/>
  <c r="I155" i="17"/>
  <c r="J155" i="17"/>
  <c r="K155" i="17"/>
  <c r="L155" i="17"/>
  <c r="M155" i="17"/>
  <c r="N155" i="17"/>
  <c r="O155" i="17"/>
  <c r="P155" i="17"/>
  <c r="Q155" i="17"/>
  <c r="R155" i="17"/>
  <c r="S155" i="17"/>
  <c r="T155" i="17"/>
  <c r="D156" i="17"/>
  <c r="E156" i="17"/>
  <c r="F156" i="17"/>
  <c r="G156" i="17"/>
  <c r="H156" i="17"/>
  <c r="I156" i="17"/>
  <c r="J156" i="17"/>
  <c r="K156" i="17"/>
  <c r="L156" i="17"/>
  <c r="M156" i="17"/>
  <c r="N156" i="17"/>
  <c r="O156" i="17"/>
  <c r="P156" i="17"/>
  <c r="Q156" i="17"/>
  <c r="R156" i="17"/>
  <c r="S156" i="17"/>
  <c r="T156" i="17"/>
  <c r="D157" i="17"/>
  <c r="E157" i="17"/>
  <c r="F157" i="17"/>
  <c r="G157" i="17"/>
  <c r="H157" i="17"/>
  <c r="I157" i="17"/>
  <c r="J157" i="17"/>
  <c r="K157" i="17"/>
  <c r="L157" i="17"/>
  <c r="M157" i="17"/>
  <c r="N157" i="17"/>
  <c r="O157" i="17"/>
  <c r="P157" i="17"/>
  <c r="Q157" i="17"/>
  <c r="R157" i="17"/>
  <c r="S157" i="17"/>
  <c r="T157" i="17"/>
  <c r="C155" i="17"/>
  <c r="C156" i="17"/>
  <c r="C157" i="17"/>
  <c r="T150" i="17"/>
  <c r="S150" i="17"/>
  <c r="R150" i="17"/>
  <c r="Q150" i="17"/>
  <c r="P150" i="17"/>
  <c r="O150" i="17"/>
  <c r="N150" i="17"/>
  <c r="M150" i="17"/>
  <c r="L150" i="17"/>
  <c r="K150" i="17"/>
  <c r="J150" i="17"/>
  <c r="I150" i="17"/>
  <c r="H150" i="17"/>
  <c r="G150" i="17"/>
  <c r="F150" i="17"/>
  <c r="E150" i="17"/>
  <c r="D150" i="17"/>
  <c r="C150" i="17"/>
  <c r="D148" i="17"/>
  <c r="E148" i="17"/>
  <c r="F148" i="17"/>
  <c r="G148" i="17"/>
  <c r="H148" i="17"/>
  <c r="I148" i="17"/>
  <c r="J148" i="17"/>
  <c r="K148" i="17"/>
  <c r="L148" i="17"/>
  <c r="M148" i="17"/>
  <c r="N148" i="17"/>
  <c r="O148" i="17"/>
  <c r="P148" i="17"/>
  <c r="Q148" i="17"/>
  <c r="R148" i="17"/>
  <c r="S148" i="17"/>
  <c r="T148" i="17"/>
  <c r="C148" i="17"/>
  <c r="L146" i="17"/>
  <c r="M146" i="17"/>
  <c r="N146" i="17"/>
  <c r="O146" i="17"/>
  <c r="P146" i="17"/>
  <c r="Q146" i="17"/>
  <c r="R146" i="17"/>
  <c r="S146" i="17"/>
  <c r="T146" i="17"/>
  <c r="D146" i="17"/>
  <c r="E146" i="17"/>
  <c r="F146" i="17"/>
  <c r="G146" i="17"/>
  <c r="H146" i="17"/>
  <c r="I146" i="17"/>
  <c r="J146" i="17"/>
  <c r="K146" i="17"/>
  <c r="C146" i="17"/>
  <c r="I138" i="17"/>
  <c r="J138" i="17"/>
  <c r="K138" i="17"/>
  <c r="L138" i="17"/>
  <c r="M138" i="17"/>
  <c r="N138" i="17"/>
  <c r="O138" i="17"/>
  <c r="P138" i="17"/>
  <c r="Q138" i="17"/>
  <c r="R138" i="17"/>
  <c r="S138" i="17"/>
  <c r="T138" i="17"/>
  <c r="H138" i="17"/>
  <c r="D138" i="17"/>
  <c r="E138" i="17"/>
  <c r="F138" i="17"/>
  <c r="G138" i="17"/>
  <c r="C138" i="17"/>
  <c r="D136" i="17"/>
  <c r="E136" i="17"/>
  <c r="F136" i="17"/>
  <c r="G136" i="17"/>
  <c r="H136" i="17"/>
  <c r="I136" i="17"/>
  <c r="J136" i="17"/>
  <c r="K136" i="17"/>
  <c r="L136" i="17"/>
  <c r="M136" i="17"/>
  <c r="N136" i="17"/>
  <c r="O136" i="17"/>
  <c r="P136" i="17"/>
  <c r="Q136" i="17"/>
  <c r="R136" i="17"/>
  <c r="S136" i="17"/>
  <c r="T136" i="17"/>
  <c r="C136" i="17"/>
  <c r="D134" i="17"/>
  <c r="E134" i="17"/>
  <c r="F134" i="17"/>
  <c r="G134" i="17"/>
  <c r="H134" i="17"/>
  <c r="I134" i="17"/>
  <c r="J134" i="17"/>
  <c r="K134" i="17"/>
  <c r="L134" i="17"/>
  <c r="M134" i="17"/>
  <c r="N134" i="17"/>
  <c r="O134" i="17"/>
  <c r="P134" i="17"/>
  <c r="Q134" i="17"/>
  <c r="R134" i="17"/>
  <c r="S134" i="17"/>
  <c r="T134" i="17"/>
  <c r="C134" i="17"/>
  <c r="D133" i="17"/>
  <c r="E133" i="17"/>
  <c r="F133" i="17"/>
  <c r="G133" i="17"/>
  <c r="H133" i="17"/>
  <c r="I133" i="17"/>
  <c r="J133" i="17"/>
  <c r="K133" i="17"/>
  <c r="L133" i="17"/>
  <c r="M133" i="17"/>
  <c r="N133" i="17"/>
  <c r="O133" i="17"/>
  <c r="P133" i="17"/>
  <c r="Q133" i="17"/>
  <c r="R133" i="17"/>
  <c r="S133" i="17"/>
  <c r="C133" i="17"/>
  <c r="C20" i="51" l="1"/>
  <c r="D20" i="51"/>
  <c r="E20" i="51"/>
  <c r="F20" i="51"/>
  <c r="G20" i="51"/>
  <c r="H20" i="51"/>
  <c r="I20" i="51"/>
  <c r="J20" i="51"/>
  <c r="K20" i="51"/>
  <c r="L20" i="51"/>
  <c r="M20" i="51"/>
  <c r="N20" i="51"/>
  <c r="O20" i="51"/>
  <c r="P20" i="51"/>
  <c r="Q20" i="51"/>
  <c r="R20" i="51"/>
  <c r="S20" i="51"/>
  <c r="C21" i="51"/>
  <c r="D21" i="51"/>
  <c r="E21" i="51"/>
  <c r="F21" i="51"/>
  <c r="G21" i="51"/>
  <c r="H21" i="51"/>
  <c r="I21" i="51"/>
  <c r="J21" i="51"/>
  <c r="K21" i="51"/>
  <c r="L21" i="51"/>
  <c r="M21" i="51"/>
  <c r="N21" i="51"/>
  <c r="O21" i="51"/>
  <c r="P21" i="51"/>
  <c r="Q21" i="51"/>
  <c r="R21" i="51"/>
  <c r="S21" i="51"/>
  <c r="C22" i="51"/>
  <c r="D22" i="51"/>
  <c r="E22" i="51"/>
  <c r="F22" i="51"/>
  <c r="G22" i="51"/>
  <c r="H22" i="51"/>
  <c r="I22" i="51"/>
  <c r="J22" i="51"/>
  <c r="K22" i="51"/>
  <c r="L22" i="51"/>
  <c r="M22" i="51"/>
  <c r="N22" i="51"/>
  <c r="O22" i="51"/>
  <c r="P22" i="51"/>
  <c r="Q22" i="51"/>
  <c r="R22" i="51"/>
  <c r="S22" i="51"/>
  <c r="C23" i="51"/>
  <c r="D23" i="51"/>
  <c r="E23" i="51"/>
  <c r="F23" i="51"/>
  <c r="G23" i="51"/>
  <c r="H23" i="51"/>
  <c r="I23" i="51"/>
  <c r="J23" i="51"/>
  <c r="K23" i="51"/>
  <c r="L23" i="51"/>
  <c r="M23" i="51"/>
  <c r="N23" i="51"/>
  <c r="O23" i="51"/>
  <c r="P23" i="51"/>
  <c r="Q23" i="51"/>
  <c r="R23" i="51"/>
  <c r="S23" i="51"/>
  <c r="C24" i="51"/>
  <c r="D24" i="51"/>
  <c r="E24" i="51"/>
  <c r="F24" i="51"/>
  <c r="G24" i="51"/>
  <c r="H24" i="51"/>
  <c r="I24" i="51"/>
  <c r="J24" i="51"/>
  <c r="K24" i="51"/>
  <c r="L24" i="51"/>
  <c r="M24" i="51"/>
  <c r="N24" i="51"/>
  <c r="O24" i="51"/>
  <c r="P24" i="51"/>
  <c r="Q24" i="51"/>
  <c r="R24" i="51"/>
  <c r="S24" i="51"/>
  <c r="C25" i="51"/>
  <c r="D25" i="51"/>
  <c r="E25" i="51"/>
  <c r="F25" i="51"/>
  <c r="G25" i="51"/>
  <c r="H25" i="51"/>
  <c r="I25" i="51"/>
  <c r="J25" i="51"/>
  <c r="K25" i="51"/>
  <c r="L25" i="51"/>
  <c r="M25" i="51"/>
  <c r="N25" i="51"/>
  <c r="O25" i="51"/>
  <c r="P25" i="51"/>
  <c r="Q25" i="51"/>
  <c r="R25" i="51"/>
  <c r="S25" i="51"/>
  <c r="C26" i="51"/>
  <c r="D26" i="51"/>
  <c r="E26" i="51"/>
  <c r="F26" i="51"/>
  <c r="G26" i="51"/>
  <c r="H26" i="51"/>
  <c r="I26" i="51"/>
  <c r="J26" i="51"/>
  <c r="K26" i="51"/>
  <c r="L26" i="51"/>
  <c r="M26" i="51"/>
  <c r="N26" i="51"/>
  <c r="O26" i="51"/>
  <c r="P26" i="51"/>
  <c r="Q26" i="51"/>
  <c r="R26" i="51"/>
  <c r="S26" i="51"/>
  <c r="C27" i="51"/>
  <c r="D27" i="51"/>
  <c r="E27" i="51"/>
  <c r="F27" i="51"/>
  <c r="G27" i="51"/>
  <c r="H27" i="51"/>
  <c r="I27" i="51"/>
  <c r="J27" i="51"/>
  <c r="K27" i="51"/>
  <c r="L27" i="51"/>
  <c r="M27" i="51"/>
  <c r="N27" i="51"/>
  <c r="O27" i="51"/>
  <c r="P27" i="51"/>
  <c r="Q27" i="51"/>
  <c r="R27" i="51"/>
  <c r="S27" i="51"/>
  <c r="C28" i="51"/>
  <c r="D28" i="51"/>
  <c r="E28" i="51"/>
  <c r="F28" i="51"/>
  <c r="G28" i="51"/>
  <c r="H28" i="51"/>
  <c r="I28" i="51"/>
  <c r="J28" i="51"/>
  <c r="K28" i="51"/>
  <c r="L28" i="51"/>
  <c r="M28" i="51"/>
  <c r="N28" i="51"/>
  <c r="O28" i="51"/>
  <c r="P28" i="51"/>
  <c r="Q28" i="51"/>
  <c r="R28" i="51"/>
  <c r="S28" i="51"/>
  <c r="C29" i="51"/>
  <c r="D29" i="51"/>
  <c r="E29" i="51"/>
  <c r="F29" i="51"/>
  <c r="G29" i="51"/>
  <c r="H29" i="51"/>
  <c r="I29" i="51"/>
  <c r="J29" i="51"/>
  <c r="K29" i="51"/>
  <c r="L29" i="51"/>
  <c r="M29" i="51"/>
  <c r="N29" i="51"/>
  <c r="O29" i="51"/>
  <c r="P29" i="51"/>
  <c r="Q29" i="51"/>
  <c r="R29" i="51"/>
  <c r="S29" i="51"/>
  <c r="C18" i="51"/>
  <c r="D18" i="51"/>
  <c r="E18" i="51"/>
  <c r="F18" i="51"/>
  <c r="G18" i="51"/>
  <c r="H18" i="51"/>
  <c r="I18" i="51"/>
  <c r="J18" i="51"/>
  <c r="K18" i="51"/>
  <c r="L18" i="51"/>
  <c r="M18" i="51"/>
  <c r="N18" i="51"/>
  <c r="O18" i="51"/>
  <c r="P18" i="51"/>
  <c r="Q18" i="51"/>
  <c r="R18" i="51"/>
  <c r="S18" i="51"/>
  <c r="B29" i="51"/>
  <c r="B28" i="51"/>
  <c r="B27" i="51"/>
  <c r="B26" i="51"/>
  <c r="B25" i="51"/>
  <c r="B24" i="51"/>
  <c r="B23" i="51"/>
  <c r="B22" i="51"/>
  <c r="B21" i="51"/>
  <c r="B20" i="51"/>
  <c r="B18" i="51"/>
  <c r="C12" i="51"/>
  <c r="D12" i="51"/>
  <c r="E12" i="51"/>
  <c r="F12" i="51"/>
  <c r="G12" i="51"/>
  <c r="H12" i="51"/>
  <c r="I12" i="51"/>
  <c r="J12" i="51"/>
  <c r="K12" i="51"/>
  <c r="L12" i="51"/>
  <c r="M12" i="51"/>
  <c r="N12" i="51"/>
  <c r="O12" i="51"/>
  <c r="P12" i="51"/>
  <c r="Q12" i="51"/>
  <c r="R12" i="51"/>
  <c r="S12" i="51"/>
  <c r="C13" i="51"/>
  <c r="D13" i="51"/>
  <c r="E13" i="51"/>
  <c r="F13" i="51"/>
  <c r="G13" i="51"/>
  <c r="H13" i="51"/>
  <c r="I13" i="51"/>
  <c r="J13" i="51"/>
  <c r="K13" i="51"/>
  <c r="L13" i="51"/>
  <c r="M13" i="51"/>
  <c r="N13" i="51"/>
  <c r="O13" i="51"/>
  <c r="P13" i="51"/>
  <c r="Q13" i="51"/>
  <c r="R13" i="51"/>
  <c r="S13" i="51"/>
  <c r="C14" i="51"/>
  <c r="D14" i="51"/>
  <c r="E14" i="51"/>
  <c r="F14" i="51"/>
  <c r="G14" i="51"/>
  <c r="H14" i="51"/>
  <c r="I14" i="51"/>
  <c r="J14" i="51"/>
  <c r="K14" i="51"/>
  <c r="L14" i="51"/>
  <c r="M14" i="51"/>
  <c r="N14" i="51"/>
  <c r="O14" i="51"/>
  <c r="P14" i="51"/>
  <c r="Q14" i="51"/>
  <c r="R14" i="51"/>
  <c r="S14" i="51"/>
  <c r="C15" i="51"/>
  <c r="D15" i="51"/>
  <c r="E15" i="51"/>
  <c r="F15" i="51"/>
  <c r="G15" i="51"/>
  <c r="H15" i="51"/>
  <c r="I15" i="51"/>
  <c r="J15" i="51"/>
  <c r="K15" i="51"/>
  <c r="L15" i="51"/>
  <c r="M15" i="51"/>
  <c r="N15" i="51"/>
  <c r="O15" i="51"/>
  <c r="P15" i="51"/>
  <c r="Q15" i="51"/>
  <c r="R15" i="51"/>
  <c r="S15" i="51"/>
  <c r="C16" i="51"/>
  <c r="D16" i="51"/>
  <c r="E16" i="51"/>
  <c r="F16" i="51"/>
  <c r="G16" i="51"/>
  <c r="H16" i="51"/>
  <c r="I16" i="51"/>
  <c r="J16" i="51"/>
  <c r="K16" i="51"/>
  <c r="L16" i="51"/>
  <c r="M16" i="51"/>
  <c r="N16" i="51"/>
  <c r="O16" i="51"/>
  <c r="P16" i="51"/>
  <c r="Q16" i="51"/>
  <c r="R16" i="51"/>
  <c r="S16" i="51"/>
  <c r="B16" i="51"/>
  <c r="B15" i="51"/>
  <c r="B14" i="51"/>
  <c r="B13" i="51"/>
  <c r="B12" i="51"/>
  <c r="C8" i="18"/>
  <c r="C19" i="2"/>
  <c r="T42" i="73" l="1"/>
  <c r="S42" i="73"/>
  <c r="R42" i="73"/>
  <c r="Q42" i="73"/>
  <c r="P42" i="73"/>
  <c r="O42" i="73"/>
  <c r="N42" i="73"/>
  <c r="M42" i="73"/>
  <c r="L42" i="73"/>
  <c r="K42" i="73"/>
  <c r="J42" i="73"/>
  <c r="I42" i="73"/>
  <c r="H42" i="73"/>
  <c r="G42" i="73"/>
  <c r="F42" i="73"/>
  <c r="E42" i="73"/>
  <c r="D42" i="73"/>
  <c r="C42" i="73"/>
  <c r="T41" i="73"/>
  <c r="S41" i="73"/>
  <c r="R41" i="73"/>
  <c r="Q41" i="73"/>
  <c r="P41" i="73"/>
  <c r="O41" i="73"/>
  <c r="N41" i="73"/>
  <c r="M41" i="73"/>
  <c r="L41" i="73"/>
  <c r="K41" i="73"/>
  <c r="J41" i="73"/>
  <c r="I41" i="73"/>
  <c r="H41" i="73"/>
  <c r="G41" i="73"/>
  <c r="F41" i="73"/>
  <c r="E41" i="73"/>
  <c r="D41" i="73"/>
  <c r="C41" i="73"/>
  <c r="T40" i="73"/>
  <c r="S40" i="73"/>
  <c r="R40" i="73"/>
  <c r="Q40" i="73"/>
  <c r="P40" i="73"/>
  <c r="O40" i="73"/>
  <c r="N40" i="73"/>
  <c r="M40" i="73"/>
  <c r="L40" i="73"/>
  <c r="K40" i="73"/>
  <c r="K43" i="73" s="1"/>
  <c r="J40" i="73"/>
  <c r="I40" i="73"/>
  <c r="H40" i="73"/>
  <c r="G40" i="73"/>
  <c r="F40" i="73"/>
  <c r="E40" i="73"/>
  <c r="D40" i="73"/>
  <c r="D43" i="73" s="1"/>
  <c r="C40" i="73"/>
  <c r="C43" i="73" s="1"/>
  <c r="T40" i="72"/>
  <c r="S40" i="72"/>
  <c r="R40" i="72"/>
  <c r="Q40" i="72"/>
  <c r="P40" i="72"/>
  <c r="O40" i="72"/>
  <c r="N40" i="72"/>
  <c r="M40" i="72"/>
  <c r="L40" i="72"/>
  <c r="K40" i="72"/>
  <c r="J40" i="72"/>
  <c r="I40" i="72"/>
  <c r="H40" i="72"/>
  <c r="G40" i="72"/>
  <c r="F40" i="72"/>
  <c r="E40" i="72"/>
  <c r="D40" i="72"/>
  <c r="C40" i="72"/>
  <c r="T39" i="72"/>
  <c r="S39" i="72"/>
  <c r="R39" i="72"/>
  <c r="Q39" i="72"/>
  <c r="P39" i="72"/>
  <c r="O39" i="72"/>
  <c r="N39" i="72"/>
  <c r="N37" i="72" s="1"/>
  <c r="M39" i="72"/>
  <c r="L39" i="72"/>
  <c r="K39" i="72"/>
  <c r="J39" i="72"/>
  <c r="J37" i="72" s="1"/>
  <c r="I39" i="72"/>
  <c r="H39" i="72"/>
  <c r="G39" i="72"/>
  <c r="F39" i="72"/>
  <c r="E39" i="72"/>
  <c r="E37" i="72" s="1"/>
  <c r="D39" i="72"/>
  <c r="C39" i="72"/>
  <c r="T38" i="72"/>
  <c r="S38" i="72"/>
  <c r="R38" i="72"/>
  <c r="Q38" i="72"/>
  <c r="P38" i="72"/>
  <c r="P37" i="72" s="1"/>
  <c r="O38" i="72"/>
  <c r="O37" i="72" s="1"/>
  <c r="N38" i="72"/>
  <c r="M38" i="72"/>
  <c r="L38" i="72"/>
  <c r="K38" i="72"/>
  <c r="J38" i="72"/>
  <c r="I38" i="72"/>
  <c r="H38" i="72"/>
  <c r="G38" i="72"/>
  <c r="G37" i="72" s="1"/>
  <c r="F38" i="72"/>
  <c r="E38" i="72"/>
  <c r="D38" i="72"/>
  <c r="C38" i="72"/>
  <c r="T23" i="72"/>
  <c r="S23" i="72"/>
  <c r="R23" i="72"/>
  <c r="Q23" i="72"/>
  <c r="P23" i="72"/>
  <c r="O23" i="72"/>
  <c r="N23" i="72"/>
  <c r="M23" i="72"/>
  <c r="L23" i="72"/>
  <c r="K23" i="72"/>
  <c r="J23" i="72"/>
  <c r="I23" i="72"/>
  <c r="H23" i="72"/>
  <c r="G23" i="72"/>
  <c r="F23" i="72"/>
  <c r="E23" i="72"/>
  <c r="D23" i="72"/>
  <c r="C23" i="72"/>
  <c r="K37" i="72" l="1"/>
  <c r="M37" i="72"/>
  <c r="Q37" i="72"/>
  <c r="R37" i="72"/>
  <c r="S37" i="72"/>
  <c r="D37" i="72"/>
  <c r="T37" i="72"/>
  <c r="H37" i="72"/>
  <c r="C37" i="72"/>
  <c r="I37" i="72"/>
  <c r="L37" i="72"/>
  <c r="F37" i="72"/>
  <c r="L43" i="73"/>
  <c r="T43" i="73"/>
  <c r="H43" i="73"/>
  <c r="P43" i="73"/>
  <c r="E43" i="73"/>
  <c r="M43" i="73"/>
  <c r="S43" i="73"/>
  <c r="F43" i="73"/>
  <c r="N43" i="73"/>
  <c r="G43" i="73"/>
  <c r="O43" i="73"/>
  <c r="I43" i="73"/>
  <c r="Q43" i="73"/>
  <c r="J43" i="73"/>
  <c r="R43" i="73"/>
  <c r="D52" i="27"/>
  <c r="E52" i="27"/>
  <c r="F52" i="27"/>
  <c r="G52" i="27"/>
  <c r="H52" i="27"/>
  <c r="I52" i="27"/>
  <c r="J52" i="27"/>
  <c r="K52" i="27"/>
  <c r="L52" i="27"/>
  <c r="M52" i="27"/>
  <c r="N52" i="27"/>
  <c r="O52" i="27"/>
  <c r="P52" i="27"/>
  <c r="Q52" i="27"/>
  <c r="R52" i="27"/>
  <c r="S52" i="27"/>
  <c r="T52" i="27"/>
  <c r="C52" i="27"/>
  <c r="D31" i="27"/>
  <c r="E31" i="27"/>
  <c r="F31" i="27"/>
  <c r="G31" i="27"/>
  <c r="H31" i="27"/>
  <c r="I31" i="27"/>
  <c r="J31" i="27"/>
  <c r="K31" i="27"/>
  <c r="L31" i="27"/>
  <c r="M31" i="27"/>
  <c r="N31" i="27"/>
  <c r="O31" i="27"/>
  <c r="P31" i="27"/>
  <c r="Q31" i="27"/>
  <c r="R31" i="27"/>
  <c r="S31" i="27"/>
  <c r="T31" i="27"/>
  <c r="C31" i="27"/>
  <c r="D9" i="27"/>
  <c r="E9" i="27"/>
  <c r="F9" i="27"/>
  <c r="G9" i="27"/>
  <c r="H9" i="27"/>
  <c r="I9" i="27"/>
  <c r="J9" i="27"/>
  <c r="K9" i="27"/>
  <c r="L9" i="27"/>
  <c r="M9" i="27"/>
  <c r="N9" i="27"/>
  <c r="O9" i="27"/>
  <c r="P9" i="27"/>
  <c r="Q9" i="27"/>
  <c r="R9" i="27"/>
  <c r="S9" i="27"/>
  <c r="T9" i="27"/>
  <c r="C9" i="27"/>
  <c r="T51" i="28"/>
  <c r="S51" i="28"/>
  <c r="R51" i="28"/>
  <c r="Q51" i="28"/>
  <c r="P51" i="28"/>
  <c r="O51" i="28"/>
  <c r="N51" i="28"/>
  <c r="M51" i="28"/>
  <c r="L51" i="28"/>
  <c r="K51" i="28"/>
  <c r="J51" i="28"/>
  <c r="I51" i="28"/>
  <c r="H51" i="28"/>
  <c r="G51" i="28"/>
  <c r="F51" i="28"/>
  <c r="E51" i="28"/>
  <c r="D51" i="28"/>
  <c r="C51" i="28"/>
  <c r="D30" i="28"/>
  <c r="E30" i="28"/>
  <c r="F30" i="28"/>
  <c r="G30" i="28"/>
  <c r="H30" i="28"/>
  <c r="I30" i="28"/>
  <c r="J30" i="28"/>
  <c r="K30" i="28"/>
  <c r="L30" i="28"/>
  <c r="M30" i="28"/>
  <c r="N30" i="28"/>
  <c r="O30" i="28"/>
  <c r="P30" i="28"/>
  <c r="Q30" i="28"/>
  <c r="R30" i="28"/>
  <c r="S30" i="28"/>
  <c r="T30" i="28"/>
  <c r="C30" i="28"/>
  <c r="D9" i="28"/>
  <c r="E9" i="28"/>
  <c r="F9" i="28"/>
  <c r="G9" i="28"/>
  <c r="H9" i="28"/>
  <c r="I9" i="28"/>
  <c r="J9" i="28"/>
  <c r="K9" i="28"/>
  <c r="L9" i="28"/>
  <c r="M9" i="28"/>
  <c r="N9" i="28"/>
  <c r="O9" i="28"/>
  <c r="P9" i="28"/>
  <c r="Q9" i="28"/>
  <c r="R9" i="28"/>
  <c r="S9" i="28"/>
  <c r="T9" i="28"/>
  <c r="C9" i="28"/>
  <c r="T45" i="54" l="1"/>
  <c r="S45" i="54"/>
  <c r="R45" i="54"/>
  <c r="Q45" i="54"/>
  <c r="P45" i="54"/>
  <c r="O45" i="54"/>
  <c r="N45" i="54"/>
  <c r="M45" i="54"/>
  <c r="L45" i="54"/>
  <c r="K45" i="54"/>
  <c r="J45" i="54"/>
  <c r="I45" i="54"/>
  <c r="H45" i="54"/>
  <c r="G45" i="54"/>
  <c r="F45" i="54"/>
  <c r="E45" i="54"/>
  <c r="D45" i="54"/>
  <c r="C45" i="54"/>
  <c r="T30" i="54"/>
  <c r="S30" i="54"/>
  <c r="R30" i="54"/>
  <c r="Q30" i="54"/>
  <c r="P30" i="54"/>
  <c r="O30" i="54"/>
  <c r="N30" i="54"/>
  <c r="M30" i="54"/>
  <c r="L30" i="54"/>
  <c r="K30" i="54"/>
  <c r="J30" i="54"/>
  <c r="I30" i="54"/>
  <c r="H30" i="54"/>
  <c r="G30" i="54"/>
  <c r="F30" i="54"/>
  <c r="E30" i="54"/>
  <c r="D30" i="54"/>
  <c r="C30" i="54"/>
  <c r="T16" i="54"/>
  <c r="S16" i="54"/>
  <c r="R16" i="54"/>
  <c r="Q16" i="54"/>
  <c r="P16" i="54"/>
  <c r="O16" i="54"/>
  <c r="N16" i="54"/>
  <c r="M16" i="54"/>
  <c r="L16" i="54"/>
  <c r="K16" i="54"/>
  <c r="J16" i="54"/>
  <c r="I16" i="54"/>
  <c r="H16" i="54"/>
  <c r="G16" i="54"/>
  <c r="F16" i="54"/>
  <c r="E16" i="54"/>
  <c r="D16" i="54"/>
  <c r="C16" i="54"/>
  <c r="T46" i="53"/>
  <c r="S46" i="53"/>
  <c r="R46" i="53"/>
  <c r="Q46" i="53"/>
  <c r="P46" i="53"/>
  <c r="O46" i="53"/>
  <c r="N46" i="53"/>
  <c r="M46" i="53"/>
  <c r="L46" i="53"/>
  <c r="K46" i="53"/>
  <c r="J46" i="53"/>
  <c r="I46" i="53"/>
  <c r="H46" i="53"/>
  <c r="G46" i="53"/>
  <c r="F46" i="53"/>
  <c r="E46" i="53"/>
  <c r="D46" i="53"/>
  <c r="C46" i="53"/>
  <c r="T45" i="53"/>
  <c r="S45" i="53"/>
  <c r="R45" i="53"/>
  <c r="Q45" i="53"/>
  <c r="P45" i="53"/>
  <c r="O45" i="53"/>
  <c r="N45" i="53"/>
  <c r="M45" i="53"/>
  <c r="L45" i="53"/>
  <c r="K45" i="53"/>
  <c r="J45" i="53"/>
  <c r="I45" i="53"/>
  <c r="H45" i="53"/>
  <c r="G45" i="53"/>
  <c r="F45" i="53"/>
  <c r="E45" i="53"/>
  <c r="D45" i="53"/>
  <c r="C45" i="53"/>
  <c r="T44" i="53"/>
  <c r="S44" i="53"/>
  <c r="R44" i="53"/>
  <c r="Q44" i="53"/>
  <c r="P44" i="53"/>
  <c r="O44" i="53"/>
  <c r="N44" i="53"/>
  <c r="M44" i="53"/>
  <c r="L44" i="53"/>
  <c r="K44" i="53"/>
  <c r="J44" i="53"/>
  <c r="I44" i="53"/>
  <c r="H44" i="53"/>
  <c r="G44" i="53"/>
  <c r="F44" i="53"/>
  <c r="E44" i="53"/>
  <c r="D44" i="53"/>
  <c r="C44" i="53"/>
  <c r="T33" i="53"/>
  <c r="S33" i="53"/>
  <c r="R33" i="53"/>
  <c r="Q33" i="53"/>
  <c r="Q47" i="53" s="1"/>
  <c r="P33" i="53"/>
  <c r="O33" i="53"/>
  <c r="N33" i="53"/>
  <c r="N47" i="53" s="1"/>
  <c r="M33" i="53"/>
  <c r="L33" i="53"/>
  <c r="K33" i="53"/>
  <c r="J33" i="53"/>
  <c r="I33" i="53"/>
  <c r="I47" i="53" s="1"/>
  <c r="H33" i="53"/>
  <c r="G33" i="53"/>
  <c r="F33" i="53"/>
  <c r="F47" i="53" s="1"/>
  <c r="E33" i="53"/>
  <c r="D33" i="53"/>
  <c r="C33" i="53"/>
  <c r="T16" i="53"/>
  <c r="T47" i="53" s="1"/>
  <c r="S16" i="53"/>
  <c r="S47" i="53" s="1"/>
  <c r="R16" i="53"/>
  <c r="R47" i="53" s="1"/>
  <c r="Q16" i="53"/>
  <c r="P16" i="53"/>
  <c r="P47" i="53" s="1"/>
  <c r="O16" i="53"/>
  <c r="O47" i="53" s="1"/>
  <c r="N16" i="53"/>
  <c r="M16" i="53"/>
  <c r="M47" i="53" s="1"/>
  <c r="L16" i="53"/>
  <c r="L47" i="53" s="1"/>
  <c r="K16" i="53"/>
  <c r="K47" i="53" s="1"/>
  <c r="J16" i="53"/>
  <c r="J47" i="53" s="1"/>
  <c r="I16" i="53"/>
  <c r="H16" i="53"/>
  <c r="H47" i="53" s="1"/>
  <c r="G16" i="53"/>
  <c r="G47" i="53" s="1"/>
  <c r="F16" i="53"/>
  <c r="E16" i="53"/>
  <c r="E47" i="53" s="1"/>
  <c r="D16" i="53"/>
  <c r="D47" i="53" s="1"/>
  <c r="C16" i="53"/>
  <c r="C47" i="53" s="1"/>
  <c r="S17" i="2" l="1"/>
  <c r="S18" i="2"/>
  <c r="S19" i="2"/>
  <c r="S20" i="2"/>
  <c r="S21" i="2"/>
  <c r="S22" i="2"/>
  <c r="S23" i="2"/>
  <c r="S24" i="2"/>
  <c r="S25" i="2"/>
  <c r="S26" i="2"/>
  <c r="S9" i="2"/>
  <c r="S10" i="2"/>
  <c r="S11" i="2"/>
  <c r="S12" i="2"/>
  <c r="S13" i="2"/>
  <c r="T135" i="17"/>
  <c r="T137" i="17"/>
  <c r="T139" i="17"/>
  <c r="T140" i="17"/>
  <c r="T141" i="17"/>
  <c r="T142" i="17"/>
  <c r="T143" i="17"/>
  <c r="T144" i="17"/>
  <c r="T145" i="17"/>
  <c r="T147" i="17"/>
  <c r="T149" i="17"/>
  <c r="T151" i="17"/>
  <c r="T152" i="17"/>
  <c r="T153" i="17"/>
  <c r="C156" i="18"/>
  <c r="S133" i="18"/>
  <c r="D134" i="18"/>
  <c r="E134" i="18"/>
  <c r="F134" i="18"/>
  <c r="G134" i="18"/>
  <c r="H134" i="18"/>
  <c r="I134" i="18"/>
  <c r="J134" i="18"/>
  <c r="K134" i="18"/>
  <c r="L134" i="18"/>
  <c r="M134" i="18"/>
  <c r="N134" i="18"/>
  <c r="O134" i="18"/>
  <c r="P134" i="18"/>
  <c r="Q134" i="18"/>
  <c r="R134" i="18"/>
  <c r="S134" i="18"/>
  <c r="T134" i="18"/>
  <c r="D136" i="18"/>
  <c r="E136" i="18"/>
  <c r="F136" i="18"/>
  <c r="G136" i="18"/>
  <c r="H136" i="18"/>
  <c r="I136" i="18"/>
  <c r="J136" i="18"/>
  <c r="K136" i="18"/>
  <c r="L136" i="18"/>
  <c r="M136" i="18"/>
  <c r="N136" i="18"/>
  <c r="O136" i="18"/>
  <c r="P136" i="18"/>
  <c r="Q136" i="18"/>
  <c r="R136" i="18"/>
  <c r="S136" i="18"/>
  <c r="T136" i="18"/>
  <c r="D138" i="18"/>
  <c r="E138" i="18"/>
  <c r="F138" i="18"/>
  <c r="G138" i="18"/>
  <c r="H138" i="18"/>
  <c r="I138" i="18"/>
  <c r="J138" i="18"/>
  <c r="K138" i="18"/>
  <c r="L138" i="18"/>
  <c r="M138" i="18"/>
  <c r="N138" i="18"/>
  <c r="O138" i="18"/>
  <c r="P138" i="18"/>
  <c r="Q138" i="18"/>
  <c r="R138" i="18"/>
  <c r="S138" i="18"/>
  <c r="T138" i="18"/>
  <c r="D139" i="18"/>
  <c r="E139" i="18"/>
  <c r="F139" i="18"/>
  <c r="G139" i="18"/>
  <c r="H139" i="18"/>
  <c r="I139" i="18"/>
  <c r="J139" i="18"/>
  <c r="K139" i="18"/>
  <c r="L139" i="18"/>
  <c r="M139" i="18"/>
  <c r="N139" i="18"/>
  <c r="O139" i="18"/>
  <c r="P139" i="18"/>
  <c r="Q139" i="18"/>
  <c r="R139" i="18"/>
  <c r="S139" i="18"/>
  <c r="T139" i="18"/>
  <c r="D140" i="18"/>
  <c r="E140" i="18"/>
  <c r="F140" i="18"/>
  <c r="G140" i="18"/>
  <c r="H140" i="18"/>
  <c r="I140" i="18"/>
  <c r="J140" i="18"/>
  <c r="K140" i="18"/>
  <c r="L140" i="18"/>
  <c r="M140" i="18"/>
  <c r="N140" i="18"/>
  <c r="O140" i="18"/>
  <c r="P140" i="18"/>
  <c r="Q140" i="18"/>
  <c r="R140" i="18"/>
  <c r="S140" i="18"/>
  <c r="T140" i="18"/>
  <c r="D141" i="18"/>
  <c r="E141" i="18"/>
  <c r="F141" i="18"/>
  <c r="G141" i="18"/>
  <c r="H141" i="18"/>
  <c r="I141" i="18"/>
  <c r="J141" i="18"/>
  <c r="K141" i="18"/>
  <c r="L141" i="18"/>
  <c r="M141" i="18"/>
  <c r="N141" i="18"/>
  <c r="O141" i="18"/>
  <c r="P141" i="18"/>
  <c r="Q141" i="18"/>
  <c r="R141" i="18"/>
  <c r="S141" i="18"/>
  <c r="T141" i="18"/>
  <c r="D142" i="18"/>
  <c r="E142" i="18"/>
  <c r="F142" i="18"/>
  <c r="G142" i="18"/>
  <c r="H142" i="18"/>
  <c r="I142" i="18"/>
  <c r="J142" i="18"/>
  <c r="K142" i="18"/>
  <c r="L142" i="18"/>
  <c r="M142" i="18"/>
  <c r="N142" i="18"/>
  <c r="O142" i="18"/>
  <c r="P142" i="18"/>
  <c r="Q142" i="18"/>
  <c r="R142" i="18"/>
  <c r="S142" i="18"/>
  <c r="T142" i="18"/>
  <c r="D143" i="18"/>
  <c r="E143" i="18"/>
  <c r="F143" i="18"/>
  <c r="G143" i="18"/>
  <c r="H143" i="18"/>
  <c r="I143" i="18"/>
  <c r="J143" i="18"/>
  <c r="K143" i="18"/>
  <c r="L143" i="18"/>
  <c r="M143" i="18"/>
  <c r="N143" i="18"/>
  <c r="O143" i="18"/>
  <c r="P143" i="18"/>
  <c r="Q143" i="18"/>
  <c r="R143" i="18"/>
  <c r="S143" i="18"/>
  <c r="T143" i="18"/>
  <c r="D144" i="18"/>
  <c r="E144" i="18"/>
  <c r="F144" i="18"/>
  <c r="G144" i="18"/>
  <c r="H144" i="18"/>
  <c r="I144" i="18"/>
  <c r="J144" i="18"/>
  <c r="K144" i="18"/>
  <c r="L144" i="18"/>
  <c r="M144" i="18"/>
  <c r="N144" i="18"/>
  <c r="O144" i="18"/>
  <c r="P144" i="18"/>
  <c r="Q144" i="18"/>
  <c r="R144" i="18"/>
  <c r="S144" i="18"/>
  <c r="T144" i="18"/>
  <c r="D146" i="18"/>
  <c r="E146" i="18"/>
  <c r="F146" i="18"/>
  <c r="G146" i="18"/>
  <c r="H146" i="18"/>
  <c r="I146" i="18"/>
  <c r="J146" i="18"/>
  <c r="K146" i="18"/>
  <c r="L146" i="18"/>
  <c r="M146" i="18"/>
  <c r="N146" i="18"/>
  <c r="O146" i="18"/>
  <c r="P146" i="18"/>
  <c r="Q146" i="18"/>
  <c r="R146" i="18"/>
  <c r="S146" i="18"/>
  <c r="T146" i="18"/>
  <c r="D148" i="18"/>
  <c r="E148" i="18"/>
  <c r="F148" i="18"/>
  <c r="G148" i="18"/>
  <c r="H148" i="18"/>
  <c r="I148" i="18"/>
  <c r="J148" i="18"/>
  <c r="K148" i="18"/>
  <c r="L148" i="18"/>
  <c r="M148" i="18"/>
  <c r="N148" i="18"/>
  <c r="O148" i="18"/>
  <c r="P148" i="18"/>
  <c r="Q148" i="18"/>
  <c r="R148" i="18"/>
  <c r="S148" i="18"/>
  <c r="T148" i="18"/>
  <c r="D150" i="18"/>
  <c r="E150" i="18"/>
  <c r="F150" i="18"/>
  <c r="G150" i="18"/>
  <c r="H150" i="18"/>
  <c r="I150" i="18"/>
  <c r="J150" i="18"/>
  <c r="K150" i="18"/>
  <c r="L150" i="18"/>
  <c r="M150" i="18"/>
  <c r="N150" i="18"/>
  <c r="O150" i="18"/>
  <c r="P150" i="18"/>
  <c r="Q150" i="18"/>
  <c r="R150" i="18"/>
  <c r="S150" i="18"/>
  <c r="T150" i="18"/>
  <c r="D151" i="18"/>
  <c r="E151" i="18"/>
  <c r="F151" i="18"/>
  <c r="G151" i="18"/>
  <c r="H151" i="18"/>
  <c r="I151" i="18"/>
  <c r="J151" i="18"/>
  <c r="K151" i="18"/>
  <c r="L151" i="18"/>
  <c r="M151" i="18"/>
  <c r="N151" i="18"/>
  <c r="O151" i="18"/>
  <c r="P151" i="18"/>
  <c r="Q151" i="18"/>
  <c r="R151" i="18"/>
  <c r="S151" i="18"/>
  <c r="T151" i="18"/>
  <c r="D152" i="18"/>
  <c r="E152" i="18"/>
  <c r="F152" i="18"/>
  <c r="G152" i="18"/>
  <c r="H152" i="18"/>
  <c r="I152" i="18"/>
  <c r="J152" i="18"/>
  <c r="K152" i="18"/>
  <c r="L152" i="18"/>
  <c r="M152" i="18"/>
  <c r="N152" i="18"/>
  <c r="O152" i="18"/>
  <c r="P152" i="18"/>
  <c r="Q152" i="18"/>
  <c r="R152" i="18"/>
  <c r="S152" i="18"/>
  <c r="T152" i="18"/>
  <c r="D154" i="18"/>
  <c r="E154" i="18"/>
  <c r="F154" i="18"/>
  <c r="G154" i="18"/>
  <c r="H154" i="18"/>
  <c r="I154" i="18"/>
  <c r="J154" i="18"/>
  <c r="K154" i="18"/>
  <c r="L154" i="18"/>
  <c r="M154" i="18"/>
  <c r="N154" i="18"/>
  <c r="O154" i="18"/>
  <c r="P154" i="18"/>
  <c r="Q154" i="18"/>
  <c r="R154" i="18"/>
  <c r="S154" i="18"/>
  <c r="T154" i="18"/>
  <c r="D155" i="18"/>
  <c r="E155" i="18"/>
  <c r="F155" i="18"/>
  <c r="G155" i="18"/>
  <c r="H155" i="18"/>
  <c r="I155" i="18"/>
  <c r="J155" i="18"/>
  <c r="K155" i="18"/>
  <c r="L155" i="18"/>
  <c r="M155" i="18"/>
  <c r="N155" i="18"/>
  <c r="O155" i="18"/>
  <c r="P155" i="18"/>
  <c r="Q155" i="18"/>
  <c r="R155" i="18"/>
  <c r="S155" i="18"/>
  <c r="T155" i="18"/>
  <c r="D156" i="18"/>
  <c r="E156" i="18"/>
  <c r="F156" i="18"/>
  <c r="G156" i="18"/>
  <c r="H156" i="18"/>
  <c r="I156" i="18"/>
  <c r="J156" i="18"/>
  <c r="K156" i="18"/>
  <c r="L156" i="18"/>
  <c r="M156" i="18"/>
  <c r="N156" i="18"/>
  <c r="O156" i="18"/>
  <c r="P156" i="18"/>
  <c r="Q156" i="18"/>
  <c r="R156" i="18"/>
  <c r="S156" i="18"/>
  <c r="T156" i="18"/>
  <c r="D158" i="18"/>
  <c r="E158" i="18"/>
  <c r="F158" i="18"/>
  <c r="G158" i="18"/>
  <c r="H158" i="18"/>
  <c r="I158" i="18"/>
  <c r="J158" i="18"/>
  <c r="K158" i="18"/>
  <c r="L158" i="18"/>
  <c r="M158" i="18"/>
  <c r="N158" i="18"/>
  <c r="O158" i="18"/>
  <c r="P158" i="18"/>
  <c r="Q158" i="18"/>
  <c r="R158" i="18"/>
  <c r="S158" i="18"/>
  <c r="T158" i="18"/>
  <c r="D159" i="18"/>
  <c r="E159" i="18"/>
  <c r="F159" i="18"/>
  <c r="G159" i="18"/>
  <c r="H159" i="18"/>
  <c r="I159" i="18"/>
  <c r="J159" i="18"/>
  <c r="K159" i="18"/>
  <c r="L159" i="18"/>
  <c r="M159" i="18"/>
  <c r="N159" i="18"/>
  <c r="O159" i="18"/>
  <c r="P159" i="18"/>
  <c r="Q159" i="18"/>
  <c r="R159" i="18"/>
  <c r="S159" i="18"/>
  <c r="T159" i="18"/>
  <c r="D161" i="18"/>
  <c r="E161" i="18"/>
  <c r="F161" i="18"/>
  <c r="G161" i="18"/>
  <c r="H161" i="18"/>
  <c r="I161" i="18"/>
  <c r="J161" i="18"/>
  <c r="K161" i="18"/>
  <c r="L161" i="18"/>
  <c r="M161" i="18"/>
  <c r="N161" i="18"/>
  <c r="O161" i="18"/>
  <c r="P161" i="18"/>
  <c r="Q161" i="18"/>
  <c r="R161" i="18"/>
  <c r="S161" i="18"/>
  <c r="T161" i="18"/>
  <c r="D163" i="18"/>
  <c r="E163" i="18"/>
  <c r="F163" i="18"/>
  <c r="G163" i="18"/>
  <c r="H163" i="18"/>
  <c r="I163" i="18"/>
  <c r="J163" i="18"/>
  <c r="K163" i="18"/>
  <c r="L163" i="18"/>
  <c r="M163" i="18"/>
  <c r="N163" i="18"/>
  <c r="O163" i="18"/>
  <c r="P163" i="18"/>
  <c r="Q163" i="18"/>
  <c r="R163" i="18"/>
  <c r="S163" i="18"/>
  <c r="T163" i="18"/>
  <c r="D165" i="18"/>
  <c r="E165" i="18"/>
  <c r="F165" i="18"/>
  <c r="G165" i="18"/>
  <c r="H165" i="18"/>
  <c r="I165" i="18"/>
  <c r="J165" i="18"/>
  <c r="K165" i="18"/>
  <c r="L165" i="18"/>
  <c r="M165" i="18"/>
  <c r="N165" i="18"/>
  <c r="O165" i="18"/>
  <c r="P165" i="18"/>
  <c r="Q165" i="18"/>
  <c r="R165" i="18"/>
  <c r="S165" i="18"/>
  <c r="T165" i="18"/>
  <c r="D167" i="18"/>
  <c r="E167" i="18"/>
  <c r="F167" i="18"/>
  <c r="G167" i="18"/>
  <c r="H167" i="18"/>
  <c r="I167" i="18"/>
  <c r="J167" i="18"/>
  <c r="K167" i="18"/>
  <c r="L167" i="18"/>
  <c r="M167" i="18"/>
  <c r="N167" i="18"/>
  <c r="O167" i="18"/>
  <c r="P167" i="18"/>
  <c r="Q167" i="18"/>
  <c r="R167" i="18"/>
  <c r="S167" i="18"/>
  <c r="T167" i="18"/>
  <c r="D169" i="18"/>
  <c r="E169" i="18"/>
  <c r="F169" i="18"/>
  <c r="G169" i="18"/>
  <c r="H169" i="18"/>
  <c r="I169" i="18"/>
  <c r="J169" i="18"/>
  <c r="K169" i="18"/>
  <c r="L169" i="18"/>
  <c r="M169" i="18"/>
  <c r="N169" i="18"/>
  <c r="O169" i="18"/>
  <c r="P169" i="18"/>
  <c r="Q169" i="18"/>
  <c r="R169" i="18"/>
  <c r="S169" i="18"/>
  <c r="T169" i="18"/>
  <c r="D171" i="18"/>
  <c r="E171" i="18"/>
  <c r="F171" i="18"/>
  <c r="G171" i="18"/>
  <c r="H171" i="18"/>
  <c r="I171" i="18"/>
  <c r="J171" i="18"/>
  <c r="K171" i="18"/>
  <c r="L171" i="18"/>
  <c r="M171" i="18"/>
  <c r="N171" i="18"/>
  <c r="O171" i="18"/>
  <c r="P171" i="18"/>
  <c r="Q171" i="18"/>
  <c r="R171" i="18"/>
  <c r="S171" i="18"/>
  <c r="T171" i="18"/>
  <c r="T172" i="18"/>
  <c r="D173" i="18"/>
  <c r="E173" i="18"/>
  <c r="F173" i="18"/>
  <c r="G173" i="18"/>
  <c r="H173" i="18"/>
  <c r="I173" i="18"/>
  <c r="J173" i="18"/>
  <c r="K173" i="18"/>
  <c r="L173" i="18"/>
  <c r="M173" i="18"/>
  <c r="N173" i="18"/>
  <c r="O173" i="18"/>
  <c r="P173" i="18"/>
  <c r="Q173" i="18"/>
  <c r="R173" i="18"/>
  <c r="S173" i="18"/>
  <c r="T173" i="18"/>
  <c r="D175" i="18"/>
  <c r="E175" i="18"/>
  <c r="F175" i="18"/>
  <c r="G175" i="18"/>
  <c r="H175" i="18"/>
  <c r="I175" i="18"/>
  <c r="J175" i="18"/>
  <c r="K175" i="18"/>
  <c r="L175" i="18"/>
  <c r="M175" i="18"/>
  <c r="N175" i="18"/>
  <c r="O175" i="18"/>
  <c r="P175" i="18"/>
  <c r="Q175" i="18"/>
  <c r="R175" i="18"/>
  <c r="S175" i="18"/>
  <c r="T175" i="18"/>
  <c r="D176" i="18"/>
  <c r="E176" i="18"/>
  <c r="F176" i="18"/>
  <c r="G176" i="18"/>
  <c r="H176" i="18"/>
  <c r="I176" i="18"/>
  <c r="J176" i="18"/>
  <c r="K176" i="18"/>
  <c r="L176" i="18"/>
  <c r="M176" i="18"/>
  <c r="N176" i="18"/>
  <c r="O176" i="18"/>
  <c r="P176" i="18"/>
  <c r="Q176" i="18"/>
  <c r="R176" i="18"/>
  <c r="S176" i="18"/>
  <c r="T176" i="18"/>
  <c r="D177" i="18"/>
  <c r="E177" i="18"/>
  <c r="F177" i="18"/>
  <c r="G177" i="18"/>
  <c r="H177" i="18"/>
  <c r="I177" i="18"/>
  <c r="J177" i="18"/>
  <c r="K177" i="18"/>
  <c r="L177" i="18"/>
  <c r="M177" i="18"/>
  <c r="N177" i="18"/>
  <c r="O177" i="18"/>
  <c r="P177" i="18"/>
  <c r="Q177" i="18"/>
  <c r="R177" i="18"/>
  <c r="S177" i="18"/>
  <c r="T177" i="18"/>
  <c r="D178" i="18"/>
  <c r="E178" i="18"/>
  <c r="F178" i="18"/>
  <c r="G178" i="18"/>
  <c r="H178" i="18"/>
  <c r="I178" i="18"/>
  <c r="J178" i="18"/>
  <c r="K178" i="18"/>
  <c r="L178" i="18"/>
  <c r="M178" i="18"/>
  <c r="N178" i="18"/>
  <c r="O178" i="18"/>
  <c r="P178" i="18"/>
  <c r="Q178" i="18"/>
  <c r="R178" i="18"/>
  <c r="S178" i="18"/>
  <c r="T178" i="18"/>
  <c r="D179" i="18"/>
  <c r="E179" i="18"/>
  <c r="F179" i="18"/>
  <c r="G179" i="18"/>
  <c r="H179" i="18"/>
  <c r="I179" i="18"/>
  <c r="J179" i="18"/>
  <c r="K179" i="18"/>
  <c r="L179" i="18"/>
  <c r="M179" i="18"/>
  <c r="N179" i="18"/>
  <c r="O179" i="18"/>
  <c r="P179" i="18"/>
  <c r="Q179" i="18"/>
  <c r="R179" i="18"/>
  <c r="S179" i="18"/>
  <c r="T179" i="18"/>
  <c r="D180" i="18"/>
  <c r="E180" i="18"/>
  <c r="F180" i="18"/>
  <c r="G180" i="18"/>
  <c r="H180" i="18"/>
  <c r="I180" i="18"/>
  <c r="J180" i="18"/>
  <c r="K180" i="18"/>
  <c r="L180" i="18"/>
  <c r="M180" i="18"/>
  <c r="N180" i="18"/>
  <c r="O180" i="18"/>
  <c r="P180" i="18"/>
  <c r="Q180" i="18"/>
  <c r="R180" i="18"/>
  <c r="S180" i="18"/>
  <c r="T180" i="18"/>
  <c r="D181" i="18"/>
  <c r="E181" i="18"/>
  <c r="F181" i="18"/>
  <c r="G181" i="18"/>
  <c r="H181" i="18"/>
  <c r="I181" i="18"/>
  <c r="J181" i="18"/>
  <c r="K181" i="18"/>
  <c r="L181" i="18"/>
  <c r="M181" i="18"/>
  <c r="N181" i="18"/>
  <c r="O181" i="18"/>
  <c r="P181" i="18"/>
  <c r="Q181" i="18"/>
  <c r="R181" i="18"/>
  <c r="S181" i="18"/>
  <c r="T181" i="18"/>
  <c r="D182" i="18"/>
  <c r="E182" i="18"/>
  <c r="F182" i="18"/>
  <c r="G182" i="18"/>
  <c r="H182" i="18"/>
  <c r="I182" i="18"/>
  <c r="J182" i="18"/>
  <c r="K182" i="18"/>
  <c r="L182" i="18"/>
  <c r="M182" i="18"/>
  <c r="N182" i="18"/>
  <c r="O182" i="18"/>
  <c r="P182" i="18"/>
  <c r="Q182" i="18"/>
  <c r="R182" i="18"/>
  <c r="S182" i="18"/>
  <c r="T182" i="18"/>
  <c r="C134" i="18"/>
  <c r="C136" i="18"/>
  <c r="C138" i="18"/>
  <c r="C139" i="18"/>
  <c r="C140" i="18"/>
  <c r="C141" i="18"/>
  <c r="C142" i="18"/>
  <c r="C143" i="18"/>
  <c r="C144" i="18"/>
  <c r="C146" i="18"/>
  <c r="C148" i="18"/>
  <c r="C150" i="18"/>
  <c r="C151" i="18"/>
  <c r="C152" i="18"/>
  <c r="C154" i="18"/>
  <c r="C155" i="18"/>
  <c r="C158" i="18"/>
  <c r="C159" i="18"/>
  <c r="C161" i="18"/>
  <c r="C163" i="18"/>
  <c r="C165" i="18"/>
  <c r="C167" i="18"/>
  <c r="C169" i="18"/>
  <c r="C171" i="18"/>
  <c r="C173" i="18"/>
  <c r="C175" i="18"/>
  <c r="C176" i="18"/>
  <c r="C177" i="18"/>
  <c r="C178" i="18"/>
  <c r="C179" i="18"/>
  <c r="C180" i="18"/>
  <c r="C181" i="18"/>
  <c r="C182" i="18"/>
  <c r="S112" i="18"/>
  <c r="T112" i="18"/>
  <c r="T174" i="18" s="1"/>
  <c r="S108" i="18"/>
  <c r="T108" i="18"/>
  <c r="S106" i="18"/>
  <c r="T106" i="18"/>
  <c r="S104" i="18"/>
  <c r="T104" i="18"/>
  <c r="S102" i="18"/>
  <c r="T102" i="18"/>
  <c r="S100" i="18"/>
  <c r="T100" i="18"/>
  <c r="S98" i="18"/>
  <c r="T98" i="18"/>
  <c r="S95" i="18"/>
  <c r="T95" i="18"/>
  <c r="S91" i="18"/>
  <c r="T91" i="18"/>
  <c r="S87" i="18"/>
  <c r="T87" i="18"/>
  <c r="S85" i="18"/>
  <c r="T85" i="18"/>
  <c r="S83" i="18"/>
  <c r="T83" i="18"/>
  <c r="S75" i="18"/>
  <c r="T75" i="18"/>
  <c r="S73" i="18"/>
  <c r="T73" i="18"/>
  <c r="S71" i="18"/>
  <c r="T71" i="18"/>
  <c r="T50" i="18"/>
  <c r="T48" i="18"/>
  <c r="T46" i="18"/>
  <c r="T170" i="18" s="1"/>
  <c r="T44" i="18"/>
  <c r="T168" i="18" s="1"/>
  <c r="T42" i="18"/>
  <c r="T166" i="18" s="1"/>
  <c r="T40" i="18"/>
  <c r="T164" i="18" s="1"/>
  <c r="T38" i="18"/>
  <c r="T162" i="18" s="1"/>
  <c r="T36" i="18"/>
  <c r="T160" i="18" s="1"/>
  <c r="T33" i="18"/>
  <c r="T157" i="18" s="1"/>
  <c r="T29" i="18"/>
  <c r="T153" i="18" s="1"/>
  <c r="T25" i="18"/>
  <c r="T149" i="18" s="1"/>
  <c r="T23" i="18"/>
  <c r="T147" i="18" s="1"/>
  <c r="S21" i="18"/>
  <c r="S145" i="18" s="1"/>
  <c r="T21" i="18"/>
  <c r="T145" i="18" s="1"/>
  <c r="S13" i="18"/>
  <c r="S137" i="18" s="1"/>
  <c r="T13" i="18"/>
  <c r="T137" i="18" s="1"/>
  <c r="S11" i="18"/>
  <c r="S135" i="18" s="1"/>
  <c r="T11" i="18"/>
  <c r="T135" i="18" s="1"/>
  <c r="S9" i="18"/>
  <c r="T9" i="18"/>
  <c r="T133" i="18" s="1"/>
  <c r="D137" i="17"/>
  <c r="E137" i="17"/>
  <c r="F137" i="17"/>
  <c r="G137" i="17"/>
  <c r="H137" i="17"/>
  <c r="I137" i="17"/>
  <c r="J137" i="17"/>
  <c r="K137" i="17"/>
  <c r="L137" i="17"/>
  <c r="M137" i="17"/>
  <c r="N137" i="17"/>
  <c r="O137" i="17"/>
  <c r="P137" i="17"/>
  <c r="Q137" i="17"/>
  <c r="R137" i="17"/>
  <c r="S137" i="17"/>
  <c r="D139" i="17"/>
  <c r="E139" i="17"/>
  <c r="F139" i="17"/>
  <c r="G139" i="17"/>
  <c r="H139" i="17"/>
  <c r="I139" i="17"/>
  <c r="J139" i="17"/>
  <c r="K139" i="17"/>
  <c r="L139" i="17"/>
  <c r="M139" i="17"/>
  <c r="N139" i="17"/>
  <c r="O139" i="17"/>
  <c r="P139" i="17"/>
  <c r="Q139" i="17"/>
  <c r="R139" i="17"/>
  <c r="S139" i="17"/>
  <c r="D140" i="17"/>
  <c r="E140" i="17"/>
  <c r="F140" i="17"/>
  <c r="G140" i="17"/>
  <c r="H140" i="17"/>
  <c r="I140" i="17"/>
  <c r="J140" i="17"/>
  <c r="K140" i="17"/>
  <c r="L140" i="17"/>
  <c r="M140" i="17"/>
  <c r="N140" i="17"/>
  <c r="O140" i="17"/>
  <c r="P140" i="17"/>
  <c r="Q140" i="17"/>
  <c r="R140" i="17"/>
  <c r="S140" i="17"/>
  <c r="D141" i="17"/>
  <c r="E141" i="17"/>
  <c r="F141" i="17"/>
  <c r="G141" i="17"/>
  <c r="H141" i="17"/>
  <c r="I141" i="17"/>
  <c r="J141" i="17"/>
  <c r="K141" i="17"/>
  <c r="L141" i="17"/>
  <c r="M141" i="17"/>
  <c r="N141" i="17"/>
  <c r="O141" i="17"/>
  <c r="P141" i="17"/>
  <c r="Q141" i="17"/>
  <c r="R141" i="17"/>
  <c r="S141" i="17"/>
  <c r="D142" i="17"/>
  <c r="E142" i="17"/>
  <c r="F142" i="17"/>
  <c r="G142" i="17"/>
  <c r="H142" i="17"/>
  <c r="I142" i="17"/>
  <c r="J142" i="17"/>
  <c r="K142" i="17"/>
  <c r="L142" i="17"/>
  <c r="M142" i="17"/>
  <c r="N142" i="17"/>
  <c r="O142" i="17"/>
  <c r="P142" i="17"/>
  <c r="Q142" i="17"/>
  <c r="R142" i="17"/>
  <c r="S142" i="17"/>
  <c r="D143" i="17"/>
  <c r="E143" i="17"/>
  <c r="F143" i="17"/>
  <c r="G143" i="17"/>
  <c r="H143" i="17"/>
  <c r="I143" i="17"/>
  <c r="J143" i="17"/>
  <c r="K143" i="17"/>
  <c r="L143" i="17"/>
  <c r="M143" i="17"/>
  <c r="N143" i="17"/>
  <c r="O143" i="17"/>
  <c r="P143" i="17"/>
  <c r="Q143" i="17"/>
  <c r="R143" i="17"/>
  <c r="S143" i="17"/>
  <c r="D144" i="17"/>
  <c r="E144" i="17"/>
  <c r="F144" i="17"/>
  <c r="G144" i="17"/>
  <c r="H144" i="17"/>
  <c r="I144" i="17"/>
  <c r="J144" i="17"/>
  <c r="K144" i="17"/>
  <c r="L144" i="17"/>
  <c r="M144" i="17"/>
  <c r="N144" i="17"/>
  <c r="O144" i="17"/>
  <c r="P144" i="17"/>
  <c r="Q144" i="17"/>
  <c r="R144" i="17"/>
  <c r="S144" i="17"/>
  <c r="D145" i="17"/>
  <c r="E145" i="17"/>
  <c r="F145" i="17"/>
  <c r="G145" i="17"/>
  <c r="H145" i="17"/>
  <c r="I145" i="17"/>
  <c r="J145" i="17"/>
  <c r="K145" i="17"/>
  <c r="L145" i="17"/>
  <c r="M145" i="17"/>
  <c r="N145" i="17"/>
  <c r="O145" i="17"/>
  <c r="P145" i="17"/>
  <c r="Q145" i="17"/>
  <c r="R145" i="17"/>
  <c r="S145" i="17"/>
  <c r="D147" i="17"/>
  <c r="E147" i="17"/>
  <c r="F147" i="17"/>
  <c r="G147" i="17"/>
  <c r="H147" i="17"/>
  <c r="I147" i="17"/>
  <c r="J147" i="17"/>
  <c r="K147" i="17"/>
  <c r="L147" i="17"/>
  <c r="M147" i="17"/>
  <c r="N147" i="17"/>
  <c r="O147" i="17"/>
  <c r="P147" i="17"/>
  <c r="Q147" i="17"/>
  <c r="R147" i="17"/>
  <c r="S147" i="17"/>
  <c r="D149" i="17"/>
  <c r="E149" i="17"/>
  <c r="F149" i="17"/>
  <c r="G149" i="17"/>
  <c r="H149" i="17"/>
  <c r="I149" i="17"/>
  <c r="J149" i="17"/>
  <c r="K149" i="17"/>
  <c r="L149" i="17"/>
  <c r="M149" i="17"/>
  <c r="N149" i="17"/>
  <c r="O149" i="17"/>
  <c r="P149" i="17"/>
  <c r="Q149" i="17"/>
  <c r="R149" i="17"/>
  <c r="S149" i="17"/>
  <c r="D151" i="17"/>
  <c r="E151" i="17"/>
  <c r="F151" i="17"/>
  <c r="G151" i="17"/>
  <c r="H151" i="17"/>
  <c r="I151" i="17"/>
  <c r="J151" i="17"/>
  <c r="K151" i="17"/>
  <c r="L151" i="17"/>
  <c r="M151" i="17"/>
  <c r="N151" i="17"/>
  <c r="O151" i="17"/>
  <c r="P151" i="17"/>
  <c r="Q151" i="17"/>
  <c r="R151" i="17"/>
  <c r="S151" i="17"/>
  <c r="D152" i="17"/>
  <c r="E152" i="17"/>
  <c r="F152" i="17"/>
  <c r="G152" i="17"/>
  <c r="H152" i="17"/>
  <c r="I152" i="17"/>
  <c r="J152" i="17"/>
  <c r="K152" i="17"/>
  <c r="L152" i="17"/>
  <c r="M152" i="17"/>
  <c r="N152" i="17"/>
  <c r="O152" i="17"/>
  <c r="P152" i="17"/>
  <c r="Q152" i="17"/>
  <c r="R152" i="17"/>
  <c r="S152" i="17"/>
  <c r="D153" i="17"/>
  <c r="E153" i="17"/>
  <c r="F153" i="17"/>
  <c r="G153" i="17"/>
  <c r="H153" i="17"/>
  <c r="I153" i="17"/>
  <c r="J153" i="17"/>
  <c r="K153" i="17"/>
  <c r="L153" i="17"/>
  <c r="M153" i="17"/>
  <c r="N153" i="17"/>
  <c r="O153" i="17"/>
  <c r="P153" i="17"/>
  <c r="Q153" i="17"/>
  <c r="R153" i="17"/>
  <c r="S153" i="17"/>
  <c r="D135" i="17"/>
  <c r="E135" i="17"/>
  <c r="F135" i="17"/>
  <c r="G135" i="17"/>
  <c r="H135" i="17"/>
  <c r="I135" i="17"/>
  <c r="J135" i="17"/>
  <c r="K135" i="17"/>
  <c r="L135" i="17"/>
  <c r="M135" i="17"/>
  <c r="N135" i="17"/>
  <c r="O135" i="17"/>
  <c r="P135" i="17"/>
  <c r="Q135" i="17"/>
  <c r="R135" i="17"/>
  <c r="S135" i="17"/>
  <c r="T113" i="17"/>
  <c r="T111" i="17"/>
  <c r="T109" i="17"/>
  <c r="T107" i="17"/>
  <c r="T105" i="17"/>
  <c r="T103" i="17"/>
  <c r="T101" i="17"/>
  <c r="T99" i="17"/>
  <c r="T96" i="17"/>
  <c r="T92" i="17"/>
  <c r="T88" i="17"/>
  <c r="T86" i="17"/>
  <c r="T84" i="17"/>
  <c r="T76" i="17"/>
  <c r="T74" i="17"/>
  <c r="T72" i="17"/>
  <c r="D49" i="17"/>
  <c r="E49" i="17"/>
  <c r="F49" i="17"/>
  <c r="G49" i="17"/>
  <c r="H49" i="17"/>
  <c r="I49" i="17"/>
  <c r="J49" i="17"/>
  <c r="K49" i="17"/>
  <c r="L49" i="17"/>
  <c r="M49" i="17"/>
  <c r="N49" i="17"/>
  <c r="O49" i="17"/>
  <c r="P49" i="17"/>
  <c r="Q49" i="17"/>
  <c r="R49" i="17"/>
  <c r="S49" i="17"/>
  <c r="T49" i="17"/>
  <c r="T51" i="17"/>
  <c r="T47" i="17"/>
  <c r="T45" i="17"/>
  <c r="T43" i="17"/>
  <c r="T41" i="17"/>
  <c r="T39" i="17"/>
  <c r="T37" i="17"/>
  <c r="T34" i="17"/>
  <c r="T30" i="17"/>
  <c r="T26" i="17"/>
  <c r="T24" i="17"/>
  <c r="S22" i="17"/>
  <c r="T22" i="17"/>
  <c r="S14" i="17"/>
  <c r="T14" i="17"/>
  <c r="S12" i="17"/>
  <c r="T12" i="17"/>
  <c r="S10" i="17"/>
  <c r="T10" i="17"/>
  <c r="T154" i="17" l="1"/>
  <c r="T9" i="17"/>
  <c r="T133" i="17" s="1"/>
  <c r="T71" i="17"/>
  <c r="T70" i="18"/>
  <c r="T8" i="18"/>
  <c r="S12" i="1" l="1"/>
  <c r="R20" i="1"/>
  <c r="S20" i="1"/>
  <c r="S15" i="2" s="1"/>
  <c r="R12" i="4"/>
  <c r="S12" i="4"/>
  <c r="R20" i="4"/>
  <c r="S20" i="4"/>
  <c r="S44" i="8"/>
  <c r="S10" i="4" l="1"/>
  <c r="R10" i="4"/>
  <c r="S10" i="1"/>
  <c r="S8" i="3" s="1"/>
  <c r="T34" i="34"/>
  <c r="T12" i="34"/>
  <c r="T56" i="34"/>
  <c r="T52" i="33"/>
  <c r="T31" i="33"/>
  <c r="T11" i="33"/>
  <c r="S10" i="3" l="1"/>
  <c r="S19" i="3"/>
  <c r="S27" i="3"/>
  <c r="S26" i="3"/>
  <c r="S11" i="3"/>
  <c r="S20" i="3"/>
  <c r="S12" i="3"/>
  <c r="S21" i="3"/>
  <c r="S13" i="3"/>
  <c r="S22" i="3"/>
  <c r="S14" i="3"/>
  <c r="S23" i="3"/>
  <c r="S25" i="3"/>
  <c r="S15" i="3"/>
  <c r="S24" i="3"/>
  <c r="S16" i="3"/>
  <c r="S18" i="3"/>
  <c r="D44" i="32"/>
  <c r="E44" i="32"/>
  <c r="F44" i="32"/>
  <c r="G44" i="32"/>
  <c r="H44" i="32"/>
  <c r="I44" i="32"/>
  <c r="J44" i="32"/>
  <c r="K44" i="32"/>
  <c r="L44" i="32"/>
  <c r="M44" i="32"/>
  <c r="N44" i="32"/>
  <c r="O44" i="32"/>
  <c r="P44" i="32"/>
  <c r="Q44" i="32"/>
  <c r="R44" i="32"/>
  <c r="S44" i="32"/>
  <c r="T44" i="32"/>
  <c r="C44" i="32"/>
  <c r="D28" i="32"/>
  <c r="E28" i="32"/>
  <c r="F28" i="32"/>
  <c r="G28" i="32"/>
  <c r="H28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C28" i="32"/>
  <c r="D10" i="32"/>
  <c r="E10" i="32"/>
  <c r="F10" i="32"/>
  <c r="G10" i="32"/>
  <c r="H10" i="32"/>
  <c r="I10" i="32"/>
  <c r="J10" i="32"/>
  <c r="K10" i="32"/>
  <c r="L10" i="32"/>
  <c r="M10" i="32"/>
  <c r="N10" i="32"/>
  <c r="O10" i="32"/>
  <c r="P10" i="32"/>
  <c r="Q10" i="32"/>
  <c r="R10" i="32"/>
  <c r="S10" i="32"/>
  <c r="T10" i="32"/>
  <c r="C10" i="32"/>
  <c r="C9" i="31"/>
  <c r="D9" i="31"/>
  <c r="E9" i="31"/>
  <c r="F9" i="31"/>
  <c r="G9" i="31"/>
  <c r="H9" i="31"/>
  <c r="I9" i="31"/>
  <c r="J9" i="31"/>
  <c r="K9" i="31"/>
  <c r="L9" i="31"/>
  <c r="M9" i="31"/>
  <c r="N9" i="31"/>
  <c r="O9" i="31"/>
  <c r="P9" i="31"/>
  <c r="Q9" i="31"/>
  <c r="R9" i="31"/>
  <c r="S9" i="31"/>
  <c r="D26" i="31"/>
  <c r="E26" i="31"/>
  <c r="F26" i="31"/>
  <c r="G26" i="31"/>
  <c r="H26" i="31"/>
  <c r="I26" i="31"/>
  <c r="J26" i="31"/>
  <c r="K26" i="31"/>
  <c r="L26" i="31"/>
  <c r="M26" i="31"/>
  <c r="N26" i="31"/>
  <c r="O26" i="31"/>
  <c r="P26" i="31"/>
  <c r="Q26" i="31"/>
  <c r="R26" i="31"/>
  <c r="S26" i="31"/>
  <c r="T26" i="31"/>
  <c r="C26" i="31"/>
  <c r="C43" i="31"/>
  <c r="D43" i="31"/>
  <c r="E43" i="31"/>
  <c r="F43" i="31"/>
  <c r="G43" i="31"/>
  <c r="H43" i="31"/>
  <c r="I43" i="31"/>
  <c r="J43" i="31"/>
  <c r="K43" i="31"/>
  <c r="L43" i="31"/>
  <c r="M43" i="31"/>
  <c r="N43" i="31"/>
  <c r="O43" i="31"/>
  <c r="P43" i="31"/>
  <c r="Q43" i="31"/>
  <c r="R43" i="31"/>
  <c r="S43" i="31"/>
  <c r="T43" i="31"/>
  <c r="T9" i="31"/>
  <c r="T62" i="10" l="1"/>
  <c r="T36" i="10"/>
  <c r="S9" i="10"/>
  <c r="T9" i="10"/>
  <c r="T9" i="11"/>
  <c r="T34" i="11"/>
  <c r="T59" i="11"/>
  <c r="C26" i="13" l="1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9" i="24" l="1"/>
  <c r="T29" i="24"/>
  <c r="T48" i="24"/>
  <c r="T51" i="23"/>
  <c r="T31" i="23"/>
  <c r="S34" i="11" l="1"/>
  <c r="S9" i="11"/>
  <c r="C16" i="36"/>
  <c r="D16" i="36"/>
  <c r="E16" i="36"/>
  <c r="F16" i="36"/>
  <c r="G16" i="36"/>
  <c r="H16" i="36"/>
  <c r="I16" i="36"/>
  <c r="J16" i="36"/>
  <c r="K16" i="36"/>
  <c r="L16" i="36"/>
  <c r="M16" i="36"/>
  <c r="N16" i="36"/>
  <c r="O16" i="36"/>
  <c r="P16" i="36"/>
  <c r="Q16" i="36"/>
  <c r="R16" i="36"/>
  <c r="B16" i="36"/>
  <c r="C14" i="36"/>
  <c r="D14" i="36"/>
  <c r="E14" i="36"/>
  <c r="F14" i="36"/>
  <c r="G14" i="36"/>
  <c r="H14" i="36"/>
  <c r="I14" i="36"/>
  <c r="J14" i="36"/>
  <c r="K14" i="36"/>
  <c r="L14" i="36"/>
  <c r="M14" i="36"/>
  <c r="N14" i="36"/>
  <c r="O14" i="36"/>
  <c r="P14" i="36"/>
  <c r="Q14" i="36"/>
  <c r="R14" i="36"/>
  <c r="B14" i="36"/>
  <c r="D26" i="17" l="1"/>
  <c r="E26" i="17"/>
  <c r="F26" i="17"/>
  <c r="G26" i="17"/>
  <c r="H26" i="17"/>
  <c r="I26" i="17"/>
  <c r="J26" i="17"/>
  <c r="K26" i="17"/>
  <c r="L26" i="17"/>
  <c r="M26" i="17"/>
  <c r="N26" i="17"/>
  <c r="O26" i="17"/>
  <c r="P26" i="17"/>
  <c r="Q26" i="17"/>
  <c r="R26" i="17"/>
  <c r="S26" i="17"/>
  <c r="D24" i="17"/>
  <c r="E24" i="17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D22" i="17"/>
  <c r="E22" i="17"/>
  <c r="F22" i="17"/>
  <c r="G22" i="17"/>
  <c r="H22" i="17"/>
  <c r="I22" i="17"/>
  <c r="J22" i="17"/>
  <c r="K22" i="17"/>
  <c r="L22" i="17"/>
  <c r="M22" i="17"/>
  <c r="N22" i="17"/>
  <c r="O22" i="17"/>
  <c r="P22" i="17"/>
  <c r="Q22" i="17"/>
  <c r="R22" i="17"/>
  <c r="D95" i="18"/>
  <c r="E95" i="18"/>
  <c r="F95" i="18"/>
  <c r="G95" i="18"/>
  <c r="H95" i="18"/>
  <c r="I95" i="18"/>
  <c r="J95" i="18"/>
  <c r="K95" i="18"/>
  <c r="L95" i="18"/>
  <c r="M95" i="18"/>
  <c r="N95" i="18"/>
  <c r="O95" i="18"/>
  <c r="P95" i="18"/>
  <c r="Q95" i="18"/>
  <c r="R95" i="18"/>
  <c r="C95" i="18"/>
  <c r="R91" i="18"/>
  <c r="Q91" i="18"/>
  <c r="P91" i="18"/>
  <c r="O91" i="18"/>
  <c r="N91" i="18"/>
  <c r="M91" i="18"/>
  <c r="L91" i="18"/>
  <c r="K91" i="18"/>
  <c r="J91" i="18"/>
  <c r="I91" i="18"/>
  <c r="H91" i="18"/>
  <c r="G91" i="18"/>
  <c r="F91" i="18"/>
  <c r="E91" i="18"/>
  <c r="D91" i="18"/>
  <c r="C91" i="18"/>
  <c r="D87" i="18"/>
  <c r="E87" i="18"/>
  <c r="F87" i="18"/>
  <c r="G87" i="18"/>
  <c r="H87" i="18"/>
  <c r="I87" i="18"/>
  <c r="J87" i="18"/>
  <c r="K87" i="18"/>
  <c r="L87" i="18"/>
  <c r="M87" i="18"/>
  <c r="N87" i="18"/>
  <c r="O87" i="18"/>
  <c r="P87" i="18"/>
  <c r="Q87" i="18"/>
  <c r="R87" i="18"/>
  <c r="C87" i="18"/>
  <c r="D75" i="18"/>
  <c r="E75" i="18"/>
  <c r="F75" i="18"/>
  <c r="G75" i="18"/>
  <c r="H75" i="18"/>
  <c r="I75" i="18"/>
  <c r="J75" i="18"/>
  <c r="K75" i="18"/>
  <c r="L75" i="18"/>
  <c r="M75" i="18"/>
  <c r="N75" i="18"/>
  <c r="O75" i="18"/>
  <c r="P75" i="18"/>
  <c r="Q75" i="18"/>
  <c r="R75" i="18"/>
  <c r="C75" i="18"/>
  <c r="D112" i="18"/>
  <c r="E112" i="18"/>
  <c r="F112" i="18"/>
  <c r="G112" i="18"/>
  <c r="H112" i="18"/>
  <c r="I112" i="18"/>
  <c r="J112" i="18"/>
  <c r="K112" i="18"/>
  <c r="L112" i="18"/>
  <c r="M112" i="18"/>
  <c r="N112" i="18"/>
  <c r="O112" i="18"/>
  <c r="P112" i="18"/>
  <c r="Q112" i="18"/>
  <c r="R112" i="18"/>
  <c r="C112" i="18"/>
  <c r="S110" i="18"/>
  <c r="S70" i="18" s="1"/>
  <c r="R110" i="18"/>
  <c r="Q110" i="18"/>
  <c r="P110" i="18"/>
  <c r="O110" i="18"/>
  <c r="N110" i="18"/>
  <c r="M110" i="18"/>
  <c r="L110" i="18"/>
  <c r="K110" i="18"/>
  <c r="J110" i="18"/>
  <c r="I110" i="18"/>
  <c r="H110" i="18"/>
  <c r="G110" i="18"/>
  <c r="F110" i="18"/>
  <c r="E110" i="18"/>
  <c r="D110" i="18"/>
  <c r="C110" i="18"/>
  <c r="R108" i="18"/>
  <c r="Q108" i="18"/>
  <c r="P108" i="18"/>
  <c r="O108" i="18"/>
  <c r="N108" i="18"/>
  <c r="M108" i="18"/>
  <c r="L108" i="18"/>
  <c r="K108" i="18"/>
  <c r="J108" i="18"/>
  <c r="I108" i="18"/>
  <c r="H108" i="18"/>
  <c r="G108" i="18"/>
  <c r="F108" i="18"/>
  <c r="E108" i="18"/>
  <c r="D108" i="18"/>
  <c r="C108" i="18"/>
  <c r="R106" i="18"/>
  <c r="Q106" i="18"/>
  <c r="P106" i="18"/>
  <c r="O106" i="18"/>
  <c r="N106" i="18"/>
  <c r="M106" i="18"/>
  <c r="L106" i="18"/>
  <c r="K106" i="18"/>
  <c r="J106" i="18"/>
  <c r="I106" i="18"/>
  <c r="H106" i="18"/>
  <c r="G106" i="18"/>
  <c r="F106" i="18"/>
  <c r="E106" i="18"/>
  <c r="D106" i="18"/>
  <c r="C106" i="18"/>
  <c r="R104" i="18"/>
  <c r="Q104" i="18"/>
  <c r="P104" i="18"/>
  <c r="O104" i="18"/>
  <c r="N104" i="18"/>
  <c r="M104" i="18"/>
  <c r="L104" i="18"/>
  <c r="K104" i="18"/>
  <c r="J104" i="18"/>
  <c r="I104" i="18"/>
  <c r="H104" i="18"/>
  <c r="G104" i="18"/>
  <c r="F104" i="18"/>
  <c r="E104" i="18"/>
  <c r="D104" i="18"/>
  <c r="C104" i="18"/>
  <c r="R102" i="18"/>
  <c r="Q102" i="18"/>
  <c r="P102" i="18"/>
  <c r="O102" i="18"/>
  <c r="N102" i="18"/>
  <c r="M102" i="18"/>
  <c r="L102" i="18"/>
  <c r="K102" i="18"/>
  <c r="J102" i="18"/>
  <c r="I102" i="18"/>
  <c r="H102" i="18"/>
  <c r="G102" i="18"/>
  <c r="F102" i="18"/>
  <c r="E102" i="18"/>
  <c r="D102" i="18"/>
  <c r="C102" i="18"/>
  <c r="R100" i="18"/>
  <c r="Q100" i="18"/>
  <c r="P100" i="18"/>
  <c r="O100" i="18"/>
  <c r="N100" i="18"/>
  <c r="M100" i="18"/>
  <c r="L100" i="18"/>
  <c r="K100" i="18"/>
  <c r="J100" i="18"/>
  <c r="I100" i="18"/>
  <c r="H100" i="18"/>
  <c r="G100" i="18"/>
  <c r="F100" i="18"/>
  <c r="E100" i="18"/>
  <c r="D100" i="18"/>
  <c r="C100" i="18"/>
  <c r="R98" i="18"/>
  <c r="Q98" i="18"/>
  <c r="P98" i="18"/>
  <c r="O98" i="18"/>
  <c r="N98" i="18"/>
  <c r="M98" i="18"/>
  <c r="L98" i="18"/>
  <c r="K98" i="18"/>
  <c r="J98" i="18"/>
  <c r="I98" i="18"/>
  <c r="H98" i="18"/>
  <c r="G98" i="18"/>
  <c r="F98" i="18"/>
  <c r="E98" i="18"/>
  <c r="D98" i="18"/>
  <c r="C98" i="18"/>
  <c r="R85" i="18"/>
  <c r="Q85" i="18"/>
  <c r="P85" i="18"/>
  <c r="O85" i="18"/>
  <c r="N85" i="18"/>
  <c r="M85" i="18"/>
  <c r="L85" i="18"/>
  <c r="K85" i="18"/>
  <c r="J85" i="18"/>
  <c r="I85" i="18"/>
  <c r="H85" i="18"/>
  <c r="G85" i="18"/>
  <c r="F85" i="18"/>
  <c r="E85" i="18"/>
  <c r="D85" i="18"/>
  <c r="C85" i="18"/>
  <c r="R83" i="18"/>
  <c r="Q83" i="18"/>
  <c r="P83" i="18"/>
  <c r="O83" i="18"/>
  <c r="N83" i="18"/>
  <c r="M83" i="18"/>
  <c r="L83" i="18"/>
  <c r="K83" i="18"/>
  <c r="J83" i="18"/>
  <c r="I83" i="18"/>
  <c r="H83" i="18"/>
  <c r="G83" i="18"/>
  <c r="F83" i="18"/>
  <c r="E83" i="18"/>
  <c r="D83" i="18"/>
  <c r="C83" i="18"/>
  <c r="R73" i="18"/>
  <c r="Q73" i="18"/>
  <c r="P73" i="18"/>
  <c r="O73" i="18"/>
  <c r="N73" i="18"/>
  <c r="M73" i="18"/>
  <c r="L73" i="18"/>
  <c r="K73" i="18"/>
  <c r="J73" i="18"/>
  <c r="I73" i="18"/>
  <c r="H73" i="18"/>
  <c r="G73" i="18"/>
  <c r="F73" i="18"/>
  <c r="E73" i="18"/>
  <c r="D73" i="18"/>
  <c r="C73" i="18"/>
  <c r="D71" i="18"/>
  <c r="E71" i="18"/>
  <c r="F71" i="18"/>
  <c r="G71" i="18"/>
  <c r="G70" i="18" s="1"/>
  <c r="H71" i="18"/>
  <c r="I71" i="18"/>
  <c r="I70" i="18" s="1"/>
  <c r="J71" i="18"/>
  <c r="K71" i="18"/>
  <c r="K70" i="18" s="1"/>
  <c r="L71" i="18"/>
  <c r="M71" i="18"/>
  <c r="N71" i="18"/>
  <c r="N70" i="18" s="1"/>
  <c r="O71" i="18"/>
  <c r="O70" i="18" s="1"/>
  <c r="P71" i="18"/>
  <c r="P70" i="18" s="1"/>
  <c r="Q71" i="18"/>
  <c r="Q70" i="18" s="1"/>
  <c r="R71" i="18"/>
  <c r="C71" i="18"/>
  <c r="D33" i="18"/>
  <c r="E33" i="18"/>
  <c r="E157" i="18" s="1"/>
  <c r="F33" i="18"/>
  <c r="F157" i="18" s="1"/>
  <c r="G33" i="18"/>
  <c r="G157" i="18" s="1"/>
  <c r="H33" i="18"/>
  <c r="H157" i="18" s="1"/>
  <c r="I33" i="18"/>
  <c r="I157" i="18" s="1"/>
  <c r="J33" i="18"/>
  <c r="J157" i="18" s="1"/>
  <c r="K33" i="18"/>
  <c r="K157" i="18" s="1"/>
  <c r="L33" i="18"/>
  <c r="M33" i="18"/>
  <c r="M157" i="18" s="1"/>
  <c r="N33" i="18"/>
  <c r="N157" i="18" s="1"/>
  <c r="O33" i="18"/>
  <c r="O157" i="18" s="1"/>
  <c r="P33" i="18"/>
  <c r="P157" i="18" s="1"/>
  <c r="Q33" i="18"/>
  <c r="Q157" i="18" s="1"/>
  <c r="R33" i="18"/>
  <c r="R157" i="18" s="1"/>
  <c r="S33" i="18"/>
  <c r="S157" i="18" s="1"/>
  <c r="C33" i="18"/>
  <c r="C157" i="18" s="1"/>
  <c r="D29" i="18"/>
  <c r="D153" i="18" s="1"/>
  <c r="E29" i="18"/>
  <c r="E153" i="18" s="1"/>
  <c r="F29" i="18"/>
  <c r="F153" i="18" s="1"/>
  <c r="G29" i="18"/>
  <c r="G153" i="18" s="1"/>
  <c r="H29" i="18"/>
  <c r="H153" i="18" s="1"/>
  <c r="I29" i="18"/>
  <c r="I153" i="18" s="1"/>
  <c r="J29" i="18"/>
  <c r="J153" i="18" s="1"/>
  <c r="K29" i="18"/>
  <c r="K153" i="18" s="1"/>
  <c r="L29" i="18"/>
  <c r="L153" i="18" s="1"/>
  <c r="M29" i="18"/>
  <c r="M153" i="18" s="1"/>
  <c r="N29" i="18"/>
  <c r="N153" i="18" s="1"/>
  <c r="O29" i="18"/>
  <c r="O153" i="18" s="1"/>
  <c r="P29" i="18"/>
  <c r="P153" i="18" s="1"/>
  <c r="Q29" i="18"/>
  <c r="Q153" i="18" s="1"/>
  <c r="R29" i="18"/>
  <c r="R153" i="18" s="1"/>
  <c r="S29" i="18"/>
  <c r="S153" i="18" s="1"/>
  <c r="C29" i="18"/>
  <c r="C153" i="18" s="1"/>
  <c r="D25" i="18"/>
  <c r="E25" i="18"/>
  <c r="E149" i="18" s="1"/>
  <c r="F25" i="18"/>
  <c r="F149" i="18" s="1"/>
  <c r="G25" i="18"/>
  <c r="G149" i="18" s="1"/>
  <c r="H25" i="18"/>
  <c r="H149" i="18" s="1"/>
  <c r="I25" i="18"/>
  <c r="I149" i="18" s="1"/>
  <c r="J25" i="18"/>
  <c r="J149" i="18" s="1"/>
  <c r="K25" i="18"/>
  <c r="K149" i="18" s="1"/>
  <c r="L25" i="18"/>
  <c r="M25" i="18"/>
  <c r="M149" i="18" s="1"/>
  <c r="N25" i="18"/>
  <c r="N149" i="18" s="1"/>
  <c r="O25" i="18"/>
  <c r="O149" i="18" s="1"/>
  <c r="P25" i="18"/>
  <c r="P149" i="18" s="1"/>
  <c r="Q25" i="18"/>
  <c r="Q149" i="18" s="1"/>
  <c r="R25" i="18"/>
  <c r="R149" i="18" s="1"/>
  <c r="S25" i="18"/>
  <c r="S149" i="18" s="1"/>
  <c r="C25" i="18"/>
  <c r="C149" i="18" s="1"/>
  <c r="D13" i="18"/>
  <c r="E13" i="18"/>
  <c r="E137" i="18" s="1"/>
  <c r="F13" i="18"/>
  <c r="F137" i="18" s="1"/>
  <c r="G13" i="18"/>
  <c r="G137" i="18" s="1"/>
  <c r="H13" i="18"/>
  <c r="H137" i="18" s="1"/>
  <c r="I13" i="18"/>
  <c r="I137" i="18" s="1"/>
  <c r="J13" i="18"/>
  <c r="J137" i="18" s="1"/>
  <c r="K13" i="18"/>
  <c r="K137" i="18" s="1"/>
  <c r="L13" i="18"/>
  <c r="M13" i="18"/>
  <c r="M137" i="18" s="1"/>
  <c r="N13" i="18"/>
  <c r="N137" i="18" s="1"/>
  <c r="O13" i="18"/>
  <c r="O137" i="18" s="1"/>
  <c r="P13" i="18"/>
  <c r="P137" i="18" s="1"/>
  <c r="Q13" i="18"/>
  <c r="Q137" i="18" s="1"/>
  <c r="R13" i="18"/>
  <c r="R137" i="18" s="1"/>
  <c r="C13" i="18"/>
  <c r="C137" i="18" s="1"/>
  <c r="D50" i="18"/>
  <c r="E50" i="18"/>
  <c r="E174" i="18" s="1"/>
  <c r="F50" i="18"/>
  <c r="F174" i="18" s="1"/>
  <c r="G50" i="18"/>
  <c r="G174" i="18" s="1"/>
  <c r="H50" i="18"/>
  <c r="H174" i="18" s="1"/>
  <c r="I50" i="18"/>
  <c r="I174" i="18" s="1"/>
  <c r="J50" i="18"/>
  <c r="J174" i="18" s="1"/>
  <c r="K50" i="18"/>
  <c r="K174" i="18" s="1"/>
  <c r="L50" i="18"/>
  <c r="M50" i="18"/>
  <c r="M174" i="18" s="1"/>
  <c r="N50" i="18"/>
  <c r="N174" i="18" s="1"/>
  <c r="O50" i="18"/>
  <c r="O174" i="18" s="1"/>
  <c r="P50" i="18"/>
  <c r="P174" i="18" s="1"/>
  <c r="Q50" i="18"/>
  <c r="Q174" i="18" s="1"/>
  <c r="R50" i="18"/>
  <c r="R174" i="18" s="1"/>
  <c r="S50" i="18"/>
  <c r="S174" i="18" s="1"/>
  <c r="C50" i="18"/>
  <c r="C174" i="18" s="1"/>
  <c r="S48" i="18"/>
  <c r="R48" i="18"/>
  <c r="R172" i="18" s="1"/>
  <c r="Q48" i="18"/>
  <c r="Q172" i="18" s="1"/>
  <c r="P48" i="18"/>
  <c r="P172" i="18" s="1"/>
  <c r="O48" i="18"/>
  <c r="O172" i="18" s="1"/>
  <c r="N48" i="18"/>
  <c r="N172" i="18" s="1"/>
  <c r="M48" i="18"/>
  <c r="M172" i="18" s="1"/>
  <c r="L48" i="18"/>
  <c r="L172" i="18" s="1"/>
  <c r="K48" i="18"/>
  <c r="J48" i="18"/>
  <c r="J172" i="18" s="1"/>
  <c r="I48" i="18"/>
  <c r="I172" i="18" s="1"/>
  <c r="H48" i="18"/>
  <c r="H172" i="18" s="1"/>
  <c r="G48" i="18"/>
  <c r="G172" i="18" s="1"/>
  <c r="F48" i="18"/>
  <c r="F172" i="18" s="1"/>
  <c r="E48" i="18"/>
  <c r="E172" i="18" s="1"/>
  <c r="D48" i="18"/>
  <c r="D172" i="18" s="1"/>
  <c r="C48" i="18"/>
  <c r="S46" i="18"/>
  <c r="S170" i="18" s="1"/>
  <c r="R46" i="18"/>
  <c r="R170" i="18" s="1"/>
  <c r="Q46" i="18"/>
  <c r="Q170" i="18" s="1"/>
  <c r="P46" i="18"/>
  <c r="P170" i="18" s="1"/>
  <c r="O46" i="18"/>
  <c r="O170" i="18" s="1"/>
  <c r="N46" i="18"/>
  <c r="N170" i="18" s="1"/>
  <c r="M46" i="18"/>
  <c r="M170" i="18" s="1"/>
  <c r="L46" i="18"/>
  <c r="L170" i="18" s="1"/>
  <c r="K46" i="18"/>
  <c r="J46" i="18"/>
  <c r="J170" i="18" s="1"/>
  <c r="I46" i="18"/>
  <c r="I170" i="18" s="1"/>
  <c r="H46" i="18"/>
  <c r="H170" i="18" s="1"/>
  <c r="G46" i="18"/>
  <c r="G170" i="18" s="1"/>
  <c r="F46" i="18"/>
  <c r="F170" i="18" s="1"/>
  <c r="E46" i="18"/>
  <c r="E170" i="18" s="1"/>
  <c r="D46" i="18"/>
  <c r="D170" i="18" s="1"/>
  <c r="C46" i="18"/>
  <c r="S44" i="18"/>
  <c r="S168" i="18" s="1"/>
  <c r="R44" i="18"/>
  <c r="R168" i="18" s="1"/>
  <c r="Q44" i="18"/>
  <c r="Q168" i="18" s="1"/>
  <c r="P44" i="18"/>
  <c r="P168" i="18" s="1"/>
  <c r="O44" i="18"/>
  <c r="O168" i="18" s="1"/>
  <c r="N44" i="18"/>
  <c r="N168" i="18" s="1"/>
  <c r="M44" i="18"/>
  <c r="M168" i="18" s="1"/>
  <c r="L44" i="18"/>
  <c r="L168" i="18" s="1"/>
  <c r="K44" i="18"/>
  <c r="J44" i="18"/>
  <c r="J168" i="18" s="1"/>
  <c r="I44" i="18"/>
  <c r="I168" i="18" s="1"/>
  <c r="H44" i="18"/>
  <c r="H168" i="18" s="1"/>
  <c r="G44" i="18"/>
  <c r="G168" i="18" s="1"/>
  <c r="F44" i="18"/>
  <c r="F168" i="18" s="1"/>
  <c r="E44" i="18"/>
  <c r="E168" i="18" s="1"/>
  <c r="D44" i="18"/>
  <c r="D168" i="18" s="1"/>
  <c r="C44" i="18"/>
  <c r="S42" i="18"/>
  <c r="S166" i="18" s="1"/>
  <c r="R42" i="18"/>
  <c r="R166" i="18" s="1"/>
  <c r="Q42" i="18"/>
  <c r="Q166" i="18" s="1"/>
  <c r="P42" i="18"/>
  <c r="P166" i="18" s="1"/>
  <c r="O42" i="18"/>
  <c r="O166" i="18" s="1"/>
  <c r="N42" i="18"/>
  <c r="N166" i="18" s="1"/>
  <c r="M42" i="18"/>
  <c r="M166" i="18" s="1"/>
  <c r="L42" i="18"/>
  <c r="L166" i="18" s="1"/>
  <c r="K42" i="18"/>
  <c r="K166" i="18" s="1"/>
  <c r="J42" i="18"/>
  <c r="J166" i="18" s="1"/>
  <c r="I42" i="18"/>
  <c r="I166" i="18" s="1"/>
  <c r="H42" i="18"/>
  <c r="H166" i="18" s="1"/>
  <c r="G42" i="18"/>
  <c r="G166" i="18" s="1"/>
  <c r="F42" i="18"/>
  <c r="F166" i="18" s="1"/>
  <c r="E42" i="18"/>
  <c r="E166" i="18" s="1"/>
  <c r="D42" i="18"/>
  <c r="D166" i="18" s="1"/>
  <c r="C42" i="18"/>
  <c r="C166" i="18" s="1"/>
  <c r="S40" i="18"/>
  <c r="S164" i="18" s="1"/>
  <c r="R40" i="18"/>
  <c r="R164" i="18" s="1"/>
  <c r="Q40" i="18"/>
  <c r="Q164" i="18" s="1"/>
  <c r="P40" i="18"/>
  <c r="P164" i="18" s="1"/>
  <c r="O40" i="18"/>
  <c r="O164" i="18" s="1"/>
  <c r="N40" i="18"/>
  <c r="N164" i="18" s="1"/>
  <c r="M40" i="18"/>
  <c r="M164" i="18" s="1"/>
  <c r="L40" i="18"/>
  <c r="L164" i="18" s="1"/>
  <c r="K40" i="18"/>
  <c r="J40" i="18"/>
  <c r="J164" i="18" s="1"/>
  <c r="I40" i="18"/>
  <c r="I164" i="18" s="1"/>
  <c r="H40" i="18"/>
  <c r="H164" i="18" s="1"/>
  <c r="G40" i="18"/>
  <c r="G164" i="18" s="1"/>
  <c r="F40" i="18"/>
  <c r="F164" i="18" s="1"/>
  <c r="E40" i="18"/>
  <c r="E164" i="18" s="1"/>
  <c r="D40" i="18"/>
  <c r="D164" i="18" s="1"/>
  <c r="C40" i="18"/>
  <c r="S38" i="18"/>
  <c r="S162" i="18" s="1"/>
  <c r="R38" i="18"/>
  <c r="R162" i="18" s="1"/>
  <c r="Q38" i="18"/>
  <c r="Q162" i="18" s="1"/>
  <c r="P38" i="18"/>
  <c r="P162" i="18" s="1"/>
  <c r="O38" i="18"/>
  <c r="O162" i="18" s="1"/>
  <c r="N38" i="18"/>
  <c r="N162" i="18" s="1"/>
  <c r="M38" i="18"/>
  <c r="L38" i="18"/>
  <c r="K38" i="18"/>
  <c r="J38" i="18"/>
  <c r="J162" i="18" s="1"/>
  <c r="I38" i="18"/>
  <c r="I162" i="18" s="1"/>
  <c r="H38" i="18"/>
  <c r="H162" i="18" s="1"/>
  <c r="G38" i="18"/>
  <c r="G162" i="18" s="1"/>
  <c r="F38" i="18"/>
  <c r="F162" i="18" s="1"/>
  <c r="E38" i="18"/>
  <c r="D38" i="18"/>
  <c r="C38" i="18"/>
  <c r="S36" i="18"/>
  <c r="S160" i="18" s="1"/>
  <c r="R36" i="18"/>
  <c r="R160" i="18" s="1"/>
  <c r="Q36" i="18"/>
  <c r="Q160" i="18" s="1"/>
  <c r="P36" i="18"/>
  <c r="P160" i="18" s="1"/>
  <c r="O36" i="18"/>
  <c r="O160" i="18" s="1"/>
  <c r="N36" i="18"/>
  <c r="N160" i="18" s="1"/>
  <c r="M36" i="18"/>
  <c r="M160" i="18" s="1"/>
  <c r="L36" i="18"/>
  <c r="L160" i="18" s="1"/>
  <c r="K36" i="18"/>
  <c r="J36" i="18"/>
  <c r="J160" i="18" s="1"/>
  <c r="I36" i="18"/>
  <c r="I160" i="18" s="1"/>
  <c r="H36" i="18"/>
  <c r="H160" i="18" s="1"/>
  <c r="G36" i="18"/>
  <c r="G160" i="18" s="1"/>
  <c r="F36" i="18"/>
  <c r="F160" i="18" s="1"/>
  <c r="E36" i="18"/>
  <c r="E160" i="18" s="1"/>
  <c r="D36" i="18"/>
  <c r="D160" i="18" s="1"/>
  <c r="C36" i="18"/>
  <c r="S23" i="18"/>
  <c r="S147" i="18" s="1"/>
  <c r="R23" i="18"/>
  <c r="R147" i="18" s="1"/>
  <c r="Q23" i="18"/>
  <c r="Q147" i="18" s="1"/>
  <c r="P23" i="18"/>
  <c r="P147" i="18" s="1"/>
  <c r="O23" i="18"/>
  <c r="O147" i="18" s="1"/>
  <c r="N23" i="18"/>
  <c r="N147" i="18" s="1"/>
  <c r="M23" i="18"/>
  <c r="M147" i="18" s="1"/>
  <c r="L23" i="18"/>
  <c r="L147" i="18" s="1"/>
  <c r="K23" i="18"/>
  <c r="J23" i="18"/>
  <c r="J147" i="18" s="1"/>
  <c r="I23" i="18"/>
  <c r="I147" i="18" s="1"/>
  <c r="H23" i="18"/>
  <c r="H147" i="18" s="1"/>
  <c r="G23" i="18"/>
  <c r="G147" i="18" s="1"/>
  <c r="F23" i="18"/>
  <c r="F147" i="18" s="1"/>
  <c r="E23" i="18"/>
  <c r="E147" i="18" s="1"/>
  <c r="D23" i="18"/>
  <c r="D147" i="18" s="1"/>
  <c r="C23" i="18"/>
  <c r="R21" i="18"/>
  <c r="R145" i="18" s="1"/>
  <c r="Q21" i="18"/>
  <c r="Q145" i="18" s="1"/>
  <c r="P21" i="18"/>
  <c r="P145" i="18" s="1"/>
  <c r="O21" i="18"/>
  <c r="O145" i="18" s="1"/>
  <c r="N21" i="18"/>
  <c r="N145" i="18" s="1"/>
  <c r="M21" i="18"/>
  <c r="M145" i="18" s="1"/>
  <c r="L21" i="18"/>
  <c r="L145" i="18" s="1"/>
  <c r="K21" i="18"/>
  <c r="J21" i="18"/>
  <c r="J145" i="18" s="1"/>
  <c r="I21" i="18"/>
  <c r="I145" i="18" s="1"/>
  <c r="H21" i="18"/>
  <c r="H145" i="18" s="1"/>
  <c r="G21" i="18"/>
  <c r="G145" i="18" s="1"/>
  <c r="F21" i="18"/>
  <c r="F145" i="18" s="1"/>
  <c r="E21" i="18"/>
  <c r="E145" i="18" s="1"/>
  <c r="D21" i="18"/>
  <c r="D145" i="18" s="1"/>
  <c r="C21" i="18"/>
  <c r="D11" i="18"/>
  <c r="D135" i="18" s="1"/>
  <c r="E11" i="18"/>
  <c r="E135" i="18" s="1"/>
  <c r="F11" i="18"/>
  <c r="F135" i="18" s="1"/>
  <c r="G11" i="18"/>
  <c r="G135" i="18" s="1"/>
  <c r="H11" i="18"/>
  <c r="H135" i="18" s="1"/>
  <c r="I11" i="18"/>
  <c r="I135" i="18" s="1"/>
  <c r="J11" i="18"/>
  <c r="J135" i="18" s="1"/>
  <c r="K11" i="18"/>
  <c r="L11" i="18"/>
  <c r="L135" i="18" s="1"/>
  <c r="M11" i="18"/>
  <c r="M135" i="18" s="1"/>
  <c r="N11" i="18"/>
  <c r="N135" i="18" s="1"/>
  <c r="O11" i="18"/>
  <c r="O135" i="18" s="1"/>
  <c r="P11" i="18"/>
  <c r="P135" i="18" s="1"/>
  <c r="Q11" i="18"/>
  <c r="Q135" i="18" s="1"/>
  <c r="R11" i="18"/>
  <c r="R135" i="18" s="1"/>
  <c r="C11" i="18"/>
  <c r="D9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R9" i="18"/>
  <c r="C9" i="18"/>
  <c r="D76" i="17"/>
  <c r="E76" i="17"/>
  <c r="F76" i="17"/>
  <c r="G76" i="17"/>
  <c r="H76" i="17"/>
  <c r="I76" i="17"/>
  <c r="J76" i="17"/>
  <c r="K76" i="17"/>
  <c r="L76" i="17"/>
  <c r="M76" i="17"/>
  <c r="N76" i="17"/>
  <c r="O76" i="17"/>
  <c r="P76" i="17"/>
  <c r="Q76" i="17"/>
  <c r="R76" i="17"/>
  <c r="S76" i="17"/>
  <c r="C76" i="17"/>
  <c r="D96" i="17"/>
  <c r="E96" i="17"/>
  <c r="F96" i="17"/>
  <c r="G96" i="17"/>
  <c r="H96" i="17"/>
  <c r="I96" i="17"/>
  <c r="J96" i="17"/>
  <c r="K96" i="17"/>
  <c r="L96" i="17"/>
  <c r="M96" i="17"/>
  <c r="N96" i="17"/>
  <c r="O96" i="17"/>
  <c r="P96" i="17"/>
  <c r="Q96" i="17"/>
  <c r="R96" i="17"/>
  <c r="S96" i="17"/>
  <c r="C96" i="17"/>
  <c r="S92" i="17"/>
  <c r="R92" i="17"/>
  <c r="Q92" i="17"/>
  <c r="P92" i="17"/>
  <c r="O92" i="17"/>
  <c r="N92" i="17"/>
  <c r="M92" i="17"/>
  <c r="L92" i="17"/>
  <c r="K92" i="17"/>
  <c r="J92" i="17"/>
  <c r="I92" i="17"/>
  <c r="H92" i="17"/>
  <c r="G92" i="17"/>
  <c r="F92" i="17"/>
  <c r="E92" i="17"/>
  <c r="D92" i="17"/>
  <c r="C92" i="17"/>
  <c r="D88" i="17"/>
  <c r="E88" i="17"/>
  <c r="F88" i="17"/>
  <c r="G88" i="17"/>
  <c r="H88" i="17"/>
  <c r="I88" i="17"/>
  <c r="J88" i="17"/>
  <c r="K88" i="17"/>
  <c r="L88" i="17"/>
  <c r="M88" i="17"/>
  <c r="N88" i="17"/>
  <c r="O88" i="17"/>
  <c r="P88" i="17"/>
  <c r="Q88" i="17"/>
  <c r="R88" i="17"/>
  <c r="S88" i="17"/>
  <c r="C88" i="17"/>
  <c r="D113" i="17"/>
  <c r="E113" i="17"/>
  <c r="F113" i="17"/>
  <c r="G113" i="17"/>
  <c r="H113" i="17"/>
  <c r="I113" i="17"/>
  <c r="J113" i="17"/>
  <c r="K113" i="17"/>
  <c r="L113" i="17"/>
  <c r="M113" i="17"/>
  <c r="N113" i="17"/>
  <c r="O113" i="17"/>
  <c r="P113" i="17"/>
  <c r="Q113" i="17"/>
  <c r="R113" i="17"/>
  <c r="S113" i="17"/>
  <c r="C113" i="17"/>
  <c r="S111" i="17"/>
  <c r="R111" i="17"/>
  <c r="Q111" i="17"/>
  <c r="P111" i="17"/>
  <c r="O111" i="17"/>
  <c r="N111" i="17"/>
  <c r="M111" i="17"/>
  <c r="L111" i="17"/>
  <c r="K111" i="17"/>
  <c r="J111" i="17"/>
  <c r="I111" i="17"/>
  <c r="H111" i="17"/>
  <c r="G111" i="17"/>
  <c r="F111" i="17"/>
  <c r="E111" i="17"/>
  <c r="D111" i="17"/>
  <c r="C111" i="17"/>
  <c r="S109" i="17"/>
  <c r="R109" i="17"/>
  <c r="Q109" i="17"/>
  <c r="P109" i="17"/>
  <c r="O109" i="17"/>
  <c r="N109" i="17"/>
  <c r="M109" i="17"/>
  <c r="L109" i="17"/>
  <c r="K109" i="17"/>
  <c r="J109" i="17"/>
  <c r="I109" i="17"/>
  <c r="H109" i="17"/>
  <c r="G109" i="17"/>
  <c r="F109" i="17"/>
  <c r="E109" i="17"/>
  <c r="D109" i="17"/>
  <c r="C109" i="17"/>
  <c r="S107" i="17"/>
  <c r="R107" i="17"/>
  <c r="Q107" i="17"/>
  <c r="P107" i="17"/>
  <c r="O107" i="17"/>
  <c r="N107" i="17"/>
  <c r="M107" i="17"/>
  <c r="L107" i="17"/>
  <c r="K107" i="17"/>
  <c r="J107" i="17"/>
  <c r="I107" i="17"/>
  <c r="H107" i="17"/>
  <c r="G107" i="17"/>
  <c r="F107" i="17"/>
  <c r="E107" i="17"/>
  <c r="D107" i="17"/>
  <c r="C107" i="17"/>
  <c r="S105" i="17"/>
  <c r="R105" i="17"/>
  <c r="Q105" i="17"/>
  <c r="P105" i="17"/>
  <c r="O105" i="17"/>
  <c r="N105" i="17"/>
  <c r="M105" i="17"/>
  <c r="L105" i="17"/>
  <c r="K105" i="17"/>
  <c r="J105" i="17"/>
  <c r="I105" i="17"/>
  <c r="H105" i="17"/>
  <c r="G105" i="17"/>
  <c r="F105" i="17"/>
  <c r="E105" i="17"/>
  <c r="D105" i="17"/>
  <c r="C105" i="17"/>
  <c r="S103" i="17"/>
  <c r="R103" i="17"/>
  <c r="Q103" i="17"/>
  <c r="P103" i="17"/>
  <c r="O103" i="17"/>
  <c r="N103" i="17"/>
  <c r="M103" i="17"/>
  <c r="L103" i="17"/>
  <c r="K103" i="17"/>
  <c r="J103" i="17"/>
  <c r="I103" i="17"/>
  <c r="H103" i="17"/>
  <c r="G103" i="17"/>
  <c r="F103" i="17"/>
  <c r="E103" i="17"/>
  <c r="D103" i="17"/>
  <c r="C103" i="17"/>
  <c r="S101" i="17"/>
  <c r="R101" i="17"/>
  <c r="Q101" i="17"/>
  <c r="P101" i="17"/>
  <c r="O101" i="17"/>
  <c r="N101" i="17"/>
  <c r="M101" i="17"/>
  <c r="L101" i="17"/>
  <c r="K101" i="17"/>
  <c r="J101" i="17"/>
  <c r="I101" i="17"/>
  <c r="H101" i="17"/>
  <c r="G101" i="17"/>
  <c r="F101" i="17"/>
  <c r="E101" i="17"/>
  <c r="D101" i="17"/>
  <c r="C101" i="17"/>
  <c r="S99" i="17"/>
  <c r="R99" i="17"/>
  <c r="Q99" i="17"/>
  <c r="P99" i="17"/>
  <c r="O99" i="17"/>
  <c r="N99" i="17"/>
  <c r="M99" i="17"/>
  <c r="L99" i="17"/>
  <c r="K99" i="17"/>
  <c r="J99" i="17"/>
  <c r="I99" i="17"/>
  <c r="H99" i="17"/>
  <c r="G99" i="17"/>
  <c r="F99" i="17"/>
  <c r="E99" i="17"/>
  <c r="D99" i="17"/>
  <c r="C99" i="17"/>
  <c r="S86" i="17"/>
  <c r="R86" i="17"/>
  <c r="Q86" i="17"/>
  <c r="P86" i="17"/>
  <c r="O86" i="17"/>
  <c r="N86" i="17"/>
  <c r="M86" i="17"/>
  <c r="L86" i="17"/>
  <c r="K86" i="17"/>
  <c r="J86" i="17"/>
  <c r="I86" i="17"/>
  <c r="H86" i="17"/>
  <c r="G86" i="17"/>
  <c r="F86" i="17"/>
  <c r="E86" i="17"/>
  <c r="D86" i="17"/>
  <c r="C86" i="17"/>
  <c r="S84" i="17"/>
  <c r="R84" i="17"/>
  <c r="Q84" i="17"/>
  <c r="P84" i="17"/>
  <c r="O84" i="17"/>
  <c r="N84" i="17"/>
  <c r="M84" i="17"/>
  <c r="L84" i="17"/>
  <c r="K84" i="17"/>
  <c r="J84" i="17"/>
  <c r="I84" i="17"/>
  <c r="H84" i="17"/>
  <c r="G84" i="17"/>
  <c r="F84" i="17"/>
  <c r="E84" i="17"/>
  <c r="D84" i="17"/>
  <c r="C84" i="17"/>
  <c r="S74" i="17"/>
  <c r="R74" i="17"/>
  <c r="Q74" i="17"/>
  <c r="P74" i="17"/>
  <c r="O74" i="17"/>
  <c r="N74" i="17"/>
  <c r="M74" i="17"/>
  <c r="L74" i="17"/>
  <c r="K74" i="17"/>
  <c r="J74" i="17"/>
  <c r="I74" i="17"/>
  <c r="H74" i="17"/>
  <c r="G74" i="17"/>
  <c r="F74" i="17"/>
  <c r="E74" i="17"/>
  <c r="D74" i="17"/>
  <c r="C74" i="17"/>
  <c r="D72" i="17"/>
  <c r="E72" i="17"/>
  <c r="F72" i="17"/>
  <c r="G72" i="17"/>
  <c r="H72" i="17"/>
  <c r="I72" i="17"/>
  <c r="J72" i="17"/>
  <c r="K72" i="17"/>
  <c r="L72" i="17"/>
  <c r="M72" i="17"/>
  <c r="N72" i="17"/>
  <c r="O72" i="17"/>
  <c r="P72" i="17"/>
  <c r="Q72" i="17"/>
  <c r="R72" i="17"/>
  <c r="S72" i="17"/>
  <c r="C72" i="17"/>
  <c r="D14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D30" i="17"/>
  <c r="E30" i="17"/>
  <c r="F30" i="17"/>
  <c r="G30" i="17"/>
  <c r="H30" i="17"/>
  <c r="I30" i="17"/>
  <c r="J30" i="17"/>
  <c r="K30" i="17"/>
  <c r="L30" i="17"/>
  <c r="M30" i="17"/>
  <c r="N30" i="17"/>
  <c r="O30" i="17"/>
  <c r="P30" i="17"/>
  <c r="Q30" i="17"/>
  <c r="R30" i="17"/>
  <c r="S30" i="17"/>
  <c r="D34" i="17"/>
  <c r="E34" i="17"/>
  <c r="F34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D37" i="17"/>
  <c r="E37" i="17"/>
  <c r="F37" i="17"/>
  <c r="G37" i="17"/>
  <c r="H37" i="17"/>
  <c r="I37" i="17"/>
  <c r="J37" i="17"/>
  <c r="K37" i="17"/>
  <c r="L37" i="17"/>
  <c r="M37" i="17"/>
  <c r="N37" i="17"/>
  <c r="O37" i="17"/>
  <c r="P37" i="17"/>
  <c r="Q37" i="17"/>
  <c r="R37" i="17"/>
  <c r="S37" i="17"/>
  <c r="D39" i="17"/>
  <c r="E39" i="17"/>
  <c r="F39" i="17"/>
  <c r="G39" i="17"/>
  <c r="H39" i="17"/>
  <c r="I39" i="17"/>
  <c r="J39" i="17"/>
  <c r="K39" i="17"/>
  <c r="L39" i="17"/>
  <c r="M39" i="17"/>
  <c r="N39" i="17"/>
  <c r="O39" i="17"/>
  <c r="P39" i="17"/>
  <c r="Q39" i="17"/>
  <c r="R39" i="17"/>
  <c r="S39" i="17"/>
  <c r="D41" i="17"/>
  <c r="E41" i="17"/>
  <c r="F41" i="17"/>
  <c r="G41" i="17"/>
  <c r="H41" i="17"/>
  <c r="I41" i="17"/>
  <c r="J41" i="17"/>
  <c r="K41" i="17"/>
  <c r="L41" i="17"/>
  <c r="M41" i="17"/>
  <c r="N41" i="17"/>
  <c r="O41" i="17"/>
  <c r="P41" i="17"/>
  <c r="Q41" i="17"/>
  <c r="R41" i="17"/>
  <c r="S41" i="17"/>
  <c r="D43" i="17"/>
  <c r="E43" i="17"/>
  <c r="F43" i="17"/>
  <c r="G43" i="17"/>
  <c r="H43" i="17"/>
  <c r="I43" i="17"/>
  <c r="J43" i="17"/>
  <c r="K43" i="17"/>
  <c r="L43" i="17"/>
  <c r="M43" i="17"/>
  <c r="N43" i="17"/>
  <c r="O43" i="17"/>
  <c r="P43" i="17"/>
  <c r="Q43" i="17"/>
  <c r="R43" i="17"/>
  <c r="S43" i="17"/>
  <c r="D45" i="17"/>
  <c r="E45" i="17"/>
  <c r="F45" i="17"/>
  <c r="G45" i="17"/>
  <c r="H45" i="17"/>
  <c r="I45" i="17"/>
  <c r="J45" i="17"/>
  <c r="K45" i="17"/>
  <c r="L45" i="17"/>
  <c r="M45" i="17"/>
  <c r="N45" i="17"/>
  <c r="O45" i="17"/>
  <c r="P45" i="17"/>
  <c r="Q45" i="17"/>
  <c r="R45" i="17"/>
  <c r="S45" i="17"/>
  <c r="D47" i="17"/>
  <c r="E47" i="17"/>
  <c r="F47" i="17"/>
  <c r="G47" i="17"/>
  <c r="H47" i="17"/>
  <c r="I47" i="17"/>
  <c r="J47" i="17"/>
  <c r="K47" i="17"/>
  <c r="L47" i="17"/>
  <c r="M47" i="17"/>
  <c r="N47" i="17"/>
  <c r="O47" i="17"/>
  <c r="P47" i="17"/>
  <c r="Q47" i="17"/>
  <c r="R47" i="17"/>
  <c r="S47" i="17"/>
  <c r="D51" i="17"/>
  <c r="E51" i="17"/>
  <c r="F51" i="17"/>
  <c r="G51" i="17"/>
  <c r="H51" i="17"/>
  <c r="I51" i="17"/>
  <c r="J51" i="17"/>
  <c r="K51" i="17"/>
  <c r="L51" i="17"/>
  <c r="M51" i="17"/>
  <c r="N51" i="17"/>
  <c r="O51" i="17"/>
  <c r="P51" i="17"/>
  <c r="Q51" i="17"/>
  <c r="R51" i="17"/>
  <c r="S51" i="17"/>
  <c r="C51" i="17"/>
  <c r="C49" i="17"/>
  <c r="C47" i="17"/>
  <c r="C45" i="17"/>
  <c r="C43" i="17"/>
  <c r="C41" i="17"/>
  <c r="C39" i="17"/>
  <c r="C37" i="17"/>
  <c r="C34" i="17"/>
  <c r="C30" i="17"/>
  <c r="C26" i="17"/>
  <c r="C24" i="17"/>
  <c r="C22" i="17"/>
  <c r="C14" i="17"/>
  <c r="M12" i="17"/>
  <c r="N12" i="17"/>
  <c r="O12" i="17"/>
  <c r="P12" i="17"/>
  <c r="Q12" i="17"/>
  <c r="R12" i="17"/>
  <c r="D12" i="17"/>
  <c r="E12" i="17"/>
  <c r="F12" i="17"/>
  <c r="G12" i="17"/>
  <c r="H12" i="17"/>
  <c r="I12" i="17"/>
  <c r="J12" i="17"/>
  <c r="K12" i="17"/>
  <c r="L12" i="17"/>
  <c r="C12" i="17"/>
  <c r="D10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C10" i="17"/>
  <c r="P154" i="17" l="1"/>
  <c r="O154" i="17"/>
  <c r="G154" i="17"/>
  <c r="N154" i="17"/>
  <c r="F154" i="17"/>
  <c r="H154" i="17"/>
  <c r="C154" i="17"/>
  <c r="M154" i="17"/>
  <c r="E154" i="17"/>
  <c r="L154" i="17"/>
  <c r="D154" i="17"/>
  <c r="S154" i="17"/>
  <c r="K154" i="17"/>
  <c r="R154" i="17"/>
  <c r="J154" i="17"/>
  <c r="Q154" i="17"/>
  <c r="I154" i="17"/>
  <c r="E162" i="18"/>
  <c r="M162" i="18"/>
  <c r="F70" i="18"/>
  <c r="M70" i="18"/>
  <c r="D162" i="18"/>
  <c r="L162" i="18"/>
  <c r="R71" i="17"/>
  <c r="K71" i="17"/>
  <c r="D71" i="17"/>
  <c r="L71" i="17"/>
  <c r="E71" i="17"/>
  <c r="M71" i="17"/>
  <c r="S71" i="17"/>
  <c r="F71" i="17"/>
  <c r="N71" i="17"/>
  <c r="G71" i="17"/>
  <c r="O71" i="17"/>
  <c r="H71" i="17"/>
  <c r="P71" i="17"/>
  <c r="J71" i="17"/>
  <c r="I71" i="17"/>
  <c r="Q71" i="17"/>
  <c r="N8" i="18"/>
  <c r="N133" i="18"/>
  <c r="F8" i="18"/>
  <c r="F133" i="18"/>
  <c r="C168" i="18"/>
  <c r="K168" i="18"/>
  <c r="R70" i="18"/>
  <c r="J70" i="18"/>
  <c r="O8" i="18"/>
  <c r="O133" i="18"/>
  <c r="M133" i="18"/>
  <c r="M8" i="18"/>
  <c r="E133" i="18"/>
  <c r="E8" i="18"/>
  <c r="C170" i="18"/>
  <c r="K170" i="18"/>
  <c r="C70" i="18"/>
  <c r="L133" i="18"/>
  <c r="L8" i="18"/>
  <c r="D133" i="18"/>
  <c r="D8" i="18"/>
  <c r="C172" i="18"/>
  <c r="K172" i="18"/>
  <c r="S172" i="18"/>
  <c r="H70" i="18"/>
  <c r="C135" i="18"/>
  <c r="K135" i="18"/>
  <c r="C145" i="18"/>
  <c r="K145" i="18"/>
  <c r="C147" i="18"/>
  <c r="K147" i="18"/>
  <c r="L174" i="18"/>
  <c r="D174" i="18"/>
  <c r="L137" i="18"/>
  <c r="D137" i="18"/>
  <c r="K8" i="18"/>
  <c r="K133" i="18"/>
  <c r="R8" i="18"/>
  <c r="R133" i="18"/>
  <c r="J8" i="18"/>
  <c r="J133" i="18"/>
  <c r="C160" i="18"/>
  <c r="K160" i="18"/>
  <c r="L149" i="18"/>
  <c r="D149" i="18"/>
  <c r="G8" i="18"/>
  <c r="G133" i="18"/>
  <c r="Q8" i="18"/>
  <c r="Q133" i="18"/>
  <c r="I8" i="18"/>
  <c r="I133" i="18"/>
  <c r="C162" i="18"/>
  <c r="K162" i="18"/>
  <c r="E70" i="18"/>
  <c r="C133" i="18"/>
  <c r="P8" i="18"/>
  <c r="P133" i="18"/>
  <c r="H8" i="18"/>
  <c r="H133" i="18"/>
  <c r="C164" i="18"/>
  <c r="K164" i="18"/>
  <c r="L157" i="18"/>
  <c r="D157" i="18"/>
  <c r="L70" i="18"/>
  <c r="D70" i="18"/>
  <c r="S8" i="18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C25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C10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F39" i="14"/>
  <c r="E39" i="14"/>
  <c r="D39" i="14"/>
  <c r="C39" i="14"/>
  <c r="S11" i="13"/>
  <c r="R11" i="13"/>
  <c r="Q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S41" i="13"/>
  <c r="R41" i="13"/>
  <c r="Q41" i="13"/>
  <c r="P41" i="13"/>
  <c r="O41" i="13"/>
  <c r="N41" i="13"/>
  <c r="M41" i="13"/>
  <c r="L41" i="13"/>
  <c r="K41" i="13"/>
  <c r="J41" i="13"/>
  <c r="I41" i="13"/>
  <c r="H41" i="13"/>
  <c r="G41" i="13"/>
  <c r="F41" i="13"/>
  <c r="E41" i="13"/>
  <c r="D41" i="13"/>
  <c r="C41" i="13"/>
  <c r="R9" i="10" l="1"/>
  <c r="D62" i="10" l="1"/>
  <c r="P59" i="11"/>
  <c r="M59" i="11"/>
  <c r="I59" i="11"/>
  <c r="O59" i="11"/>
  <c r="D59" i="11"/>
  <c r="S59" i="11"/>
  <c r="H59" i="11"/>
  <c r="E59" i="11"/>
  <c r="Q59" i="11"/>
  <c r="J59" i="11"/>
  <c r="G59" i="11"/>
  <c r="L59" i="11"/>
  <c r="C59" i="11"/>
  <c r="K59" i="11"/>
  <c r="R59" i="11"/>
  <c r="F59" i="11"/>
  <c r="N59" i="11"/>
  <c r="I62" i="10"/>
  <c r="R62" i="10"/>
  <c r="S62" i="10"/>
  <c r="Q62" i="10"/>
  <c r="J62" i="10"/>
  <c r="C62" i="10"/>
  <c r="K62" i="10"/>
  <c r="G62" i="10"/>
  <c r="O62" i="10"/>
  <c r="H62" i="10"/>
  <c r="P62" i="10"/>
  <c r="F62" i="10"/>
  <c r="N62" i="10"/>
  <c r="E62" i="10"/>
  <c r="M62" i="10"/>
  <c r="L62" i="10"/>
  <c r="C17" i="2" l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C9" i="2"/>
  <c r="C12" i="1" l="1"/>
  <c r="D12" i="1"/>
  <c r="E12" i="1"/>
  <c r="E7" i="2" s="1"/>
  <c r="F12" i="1"/>
  <c r="F7" i="2" s="1"/>
  <c r="G12" i="1"/>
  <c r="G7" i="2" s="1"/>
  <c r="H12" i="1"/>
  <c r="I12" i="1"/>
  <c r="J12" i="1"/>
  <c r="K12" i="1"/>
  <c r="L12" i="1"/>
  <c r="M12" i="1"/>
  <c r="M7" i="2" s="1"/>
  <c r="N12" i="1"/>
  <c r="N7" i="2" s="1"/>
  <c r="O12" i="1"/>
  <c r="P12" i="1"/>
  <c r="Q12" i="1"/>
  <c r="R12" i="1"/>
  <c r="B12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B20" i="1"/>
  <c r="H7" i="2" l="1"/>
  <c r="Q15" i="2"/>
  <c r="J7" i="2"/>
  <c r="S7" i="2"/>
  <c r="P7" i="2"/>
  <c r="R7" i="2"/>
  <c r="R10" i="1"/>
  <c r="I7" i="2"/>
  <c r="Q7" i="2"/>
  <c r="D7" i="2"/>
  <c r="O7" i="2"/>
  <c r="L7" i="2"/>
  <c r="K7" i="2"/>
  <c r="C7" i="2"/>
  <c r="I15" i="2"/>
  <c r="P15" i="2"/>
  <c r="O10" i="1"/>
  <c r="H15" i="2"/>
  <c r="I10" i="1"/>
  <c r="G15" i="2"/>
  <c r="P10" i="1"/>
  <c r="H10" i="1"/>
  <c r="N15" i="2"/>
  <c r="F15" i="2"/>
  <c r="G10" i="1"/>
  <c r="M15" i="2"/>
  <c r="E15" i="2"/>
  <c r="N10" i="1"/>
  <c r="F10" i="1"/>
  <c r="J10" i="1"/>
  <c r="O15" i="2"/>
  <c r="L15" i="2"/>
  <c r="D15" i="2"/>
  <c r="M10" i="1"/>
  <c r="E10" i="1"/>
  <c r="K15" i="2"/>
  <c r="C15" i="2"/>
  <c r="L10" i="1"/>
  <c r="D10" i="1"/>
  <c r="J15" i="2"/>
  <c r="B10" i="1"/>
  <c r="B8" i="3" s="1"/>
  <c r="K10" i="1"/>
  <c r="C10" i="1"/>
  <c r="Q10" i="1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B20" i="4"/>
  <c r="C12" i="4"/>
  <c r="C10" i="51" s="1"/>
  <c r="D12" i="4"/>
  <c r="D10" i="51" s="1"/>
  <c r="E12" i="4"/>
  <c r="E10" i="51" s="1"/>
  <c r="F12" i="4"/>
  <c r="F10" i="51" s="1"/>
  <c r="G12" i="4"/>
  <c r="G10" i="51" s="1"/>
  <c r="H12" i="4"/>
  <c r="I12" i="4"/>
  <c r="J12" i="4"/>
  <c r="K12" i="4"/>
  <c r="K10" i="51" s="1"/>
  <c r="L12" i="4"/>
  <c r="L10" i="51" s="1"/>
  <c r="M12" i="4"/>
  <c r="M10" i="51" s="1"/>
  <c r="N12" i="4"/>
  <c r="N10" i="51" s="1"/>
  <c r="O12" i="4"/>
  <c r="O10" i="51" s="1"/>
  <c r="P12" i="4"/>
  <c r="P10" i="51" s="1"/>
  <c r="Q12" i="4"/>
  <c r="Q10" i="51" s="1"/>
  <c r="B12" i="4"/>
  <c r="B10" i="4" l="1"/>
  <c r="B11" i="51"/>
  <c r="B10" i="51"/>
  <c r="S10" i="51"/>
  <c r="R10" i="51"/>
  <c r="J10" i="51"/>
  <c r="I10" i="51"/>
  <c r="H10" i="51"/>
  <c r="J10" i="4"/>
  <c r="J8" i="51" s="1"/>
  <c r="N10" i="4"/>
  <c r="N8" i="51" s="1"/>
  <c r="G10" i="4"/>
  <c r="G8" i="51" s="1"/>
  <c r="R24" i="3"/>
  <c r="R10" i="3"/>
  <c r="R25" i="3"/>
  <c r="R16" i="3"/>
  <c r="R14" i="3"/>
  <c r="R18" i="3"/>
  <c r="R26" i="3"/>
  <c r="R22" i="3"/>
  <c r="R19" i="3"/>
  <c r="R27" i="3"/>
  <c r="R13" i="3"/>
  <c r="R23" i="3"/>
  <c r="R20" i="3"/>
  <c r="R11" i="3"/>
  <c r="R21" i="3"/>
  <c r="R12" i="3"/>
  <c r="S5" i="2"/>
  <c r="R8" i="3"/>
  <c r="D5" i="2"/>
  <c r="I10" i="4"/>
  <c r="I8" i="51" s="1"/>
  <c r="O10" i="4"/>
  <c r="O8" i="51" s="1"/>
  <c r="Q10" i="4"/>
  <c r="Q8" i="51" s="1"/>
  <c r="M10" i="4"/>
  <c r="M8" i="51" s="1"/>
  <c r="E10" i="4"/>
  <c r="E8" i="51" s="1"/>
  <c r="K10" i="4"/>
  <c r="K8" i="51" s="1"/>
  <c r="F10" i="4"/>
  <c r="F8" i="51" s="1"/>
  <c r="L10" i="4"/>
  <c r="L8" i="51" s="1"/>
  <c r="P10" i="4"/>
  <c r="P8" i="51" s="1"/>
  <c r="H10" i="4"/>
  <c r="H8" i="51" s="1"/>
  <c r="G5" i="2"/>
  <c r="M5" i="2"/>
  <c r="Q5" i="2"/>
  <c r="F5" i="2"/>
  <c r="I5" i="2"/>
  <c r="C10" i="4"/>
  <c r="C8" i="51" s="1"/>
  <c r="D10" i="4"/>
  <c r="D8" i="51" s="1"/>
  <c r="K16" i="3"/>
  <c r="K5" i="2"/>
  <c r="D16" i="3"/>
  <c r="J5" i="2"/>
  <c r="H8" i="3"/>
  <c r="H5" i="2"/>
  <c r="P5" i="2"/>
  <c r="O8" i="3"/>
  <c r="O5" i="2"/>
  <c r="L16" i="3"/>
  <c r="L5" i="2"/>
  <c r="C16" i="3"/>
  <c r="C5" i="2"/>
  <c r="E5" i="2"/>
  <c r="N16" i="3"/>
  <c r="N5" i="2"/>
  <c r="N8" i="3"/>
  <c r="K8" i="3"/>
  <c r="J11" i="3"/>
  <c r="J25" i="3"/>
  <c r="J12" i="3"/>
  <c r="J14" i="3"/>
  <c r="J18" i="3"/>
  <c r="J20" i="3"/>
  <c r="J22" i="3"/>
  <c r="J24" i="3"/>
  <c r="J26" i="3"/>
  <c r="J19" i="3"/>
  <c r="J27" i="3"/>
  <c r="J10" i="3"/>
  <c r="J13" i="3"/>
  <c r="J23" i="3"/>
  <c r="J21" i="3"/>
  <c r="H16" i="3"/>
  <c r="L8" i="3"/>
  <c r="P12" i="3"/>
  <c r="P14" i="3"/>
  <c r="P22" i="3"/>
  <c r="P24" i="3"/>
  <c r="P26" i="3"/>
  <c r="P11" i="3"/>
  <c r="P13" i="3"/>
  <c r="P19" i="3"/>
  <c r="P21" i="3"/>
  <c r="P23" i="3"/>
  <c r="P25" i="3"/>
  <c r="P27" i="3"/>
  <c r="P10" i="3"/>
  <c r="P18" i="3"/>
  <c r="P20" i="3"/>
  <c r="M11" i="3"/>
  <c r="M13" i="3"/>
  <c r="M19" i="3"/>
  <c r="M21" i="3"/>
  <c r="M23" i="3"/>
  <c r="M25" i="3"/>
  <c r="M27" i="3"/>
  <c r="M10" i="3"/>
  <c r="M18" i="3"/>
  <c r="M22" i="3"/>
  <c r="M24" i="3"/>
  <c r="M12" i="3"/>
  <c r="M14" i="3"/>
  <c r="M20" i="3"/>
  <c r="M26" i="3"/>
  <c r="H18" i="3"/>
  <c r="H20" i="3"/>
  <c r="H10" i="3"/>
  <c r="H12" i="3"/>
  <c r="H22" i="3"/>
  <c r="H24" i="3"/>
  <c r="H11" i="3"/>
  <c r="H13" i="3"/>
  <c r="H19" i="3"/>
  <c r="H21" i="3"/>
  <c r="H23" i="3"/>
  <c r="H25" i="3"/>
  <c r="H27" i="3"/>
  <c r="H14" i="3"/>
  <c r="H26" i="3"/>
  <c r="J8" i="3"/>
  <c r="F20" i="3"/>
  <c r="F22" i="3"/>
  <c r="F11" i="3"/>
  <c r="F13" i="3"/>
  <c r="F19" i="3"/>
  <c r="F21" i="3"/>
  <c r="F23" i="3"/>
  <c r="F25" i="3"/>
  <c r="F27" i="3"/>
  <c r="F12" i="3"/>
  <c r="F10" i="3"/>
  <c r="F18" i="3"/>
  <c r="F26" i="3"/>
  <c r="F14" i="3"/>
  <c r="F24" i="3"/>
  <c r="G14" i="3"/>
  <c r="G22" i="3"/>
  <c r="G18" i="3"/>
  <c r="G26" i="3"/>
  <c r="G11" i="3"/>
  <c r="G13" i="3"/>
  <c r="G19" i="3"/>
  <c r="G21" i="3"/>
  <c r="G23" i="3"/>
  <c r="G25" i="3"/>
  <c r="G27" i="3"/>
  <c r="G10" i="3"/>
  <c r="G24" i="3"/>
  <c r="G12" i="3"/>
  <c r="G20" i="3"/>
  <c r="O10" i="3"/>
  <c r="O24" i="3"/>
  <c r="O12" i="3"/>
  <c r="O20" i="3"/>
  <c r="O11" i="3"/>
  <c r="O13" i="3"/>
  <c r="O19" i="3"/>
  <c r="O21" i="3"/>
  <c r="O23" i="3"/>
  <c r="O25" i="3"/>
  <c r="O27" i="3"/>
  <c r="O18" i="3"/>
  <c r="O26" i="3"/>
  <c r="O14" i="3"/>
  <c r="O22" i="3"/>
  <c r="F8" i="3"/>
  <c r="G8" i="3"/>
  <c r="P8" i="3"/>
  <c r="J16" i="3"/>
  <c r="N11" i="3"/>
  <c r="N13" i="3"/>
  <c r="N19" i="3"/>
  <c r="N21" i="3"/>
  <c r="N23" i="3"/>
  <c r="N25" i="3"/>
  <c r="N27" i="3"/>
  <c r="N22" i="3"/>
  <c r="N24" i="3"/>
  <c r="N20" i="3"/>
  <c r="N12" i="3"/>
  <c r="N14" i="3"/>
  <c r="N18" i="3"/>
  <c r="N26" i="3"/>
  <c r="N10" i="3"/>
  <c r="F16" i="3"/>
  <c r="G16" i="3"/>
  <c r="P16" i="3"/>
  <c r="L10" i="3"/>
  <c r="L25" i="3"/>
  <c r="L13" i="3"/>
  <c r="L21" i="3"/>
  <c r="L27" i="3"/>
  <c r="L19" i="3"/>
  <c r="L12" i="3"/>
  <c r="L14" i="3"/>
  <c r="L18" i="3"/>
  <c r="L20" i="3"/>
  <c r="L22" i="3"/>
  <c r="L24" i="3"/>
  <c r="L26" i="3"/>
  <c r="L11" i="3"/>
  <c r="L23" i="3"/>
  <c r="B20" i="3"/>
  <c r="B10" i="3"/>
  <c r="B26" i="3"/>
  <c r="B11" i="3"/>
  <c r="B21" i="3"/>
  <c r="B25" i="3"/>
  <c r="B27" i="3"/>
  <c r="B12" i="3"/>
  <c r="B22" i="3"/>
  <c r="B24" i="3"/>
  <c r="B18" i="3"/>
  <c r="B19" i="3"/>
  <c r="B13" i="3"/>
  <c r="B23" i="3"/>
  <c r="B14" i="3"/>
  <c r="M8" i="3"/>
  <c r="M16" i="3"/>
  <c r="C25" i="3"/>
  <c r="C11" i="3"/>
  <c r="C22" i="3"/>
  <c r="C24" i="3"/>
  <c r="C18" i="3"/>
  <c r="C26" i="3"/>
  <c r="C13" i="3"/>
  <c r="C19" i="3"/>
  <c r="C27" i="3"/>
  <c r="C21" i="3"/>
  <c r="C12" i="3"/>
  <c r="C20" i="3"/>
  <c r="C10" i="3"/>
  <c r="C23" i="3"/>
  <c r="C14" i="3"/>
  <c r="B16" i="3"/>
  <c r="C8" i="3"/>
  <c r="D11" i="3"/>
  <c r="D21" i="3"/>
  <c r="D27" i="3"/>
  <c r="D12" i="3"/>
  <c r="D22" i="3"/>
  <c r="D25" i="3"/>
  <c r="D26" i="3"/>
  <c r="D10" i="3"/>
  <c r="D13" i="3"/>
  <c r="D23" i="3"/>
  <c r="D19" i="3"/>
  <c r="D20" i="3"/>
  <c r="D14" i="3"/>
  <c r="D24" i="3"/>
  <c r="D18" i="3"/>
  <c r="E11" i="3"/>
  <c r="E13" i="3"/>
  <c r="E19" i="3"/>
  <c r="E21" i="3"/>
  <c r="E23" i="3"/>
  <c r="E25" i="3"/>
  <c r="E27" i="3"/>
  <c r="E12" i="3"/>
  <c r="E20" i="3"/>
  <c r="E26" i="3"/>
  <c r="E14" i="3"/>
  <c r="E18" i="3"/>
  <c r="E22" i="3"/>
  <c r="E24" i="3"/>
  <c r="E10" i="3"/>
  <c r="O16" i="3"/>
  <c r="I12" i="3"/>
  <c r="I14" i="3"/>
  <c r="I18" i="3"/>
  <c r="I20" i="3"/>
  <c r="I22" i="3"/>
  <c r="I24" i="3"/>
  <c r="I26" i="3"/>
  <c r="I21" i="3"/>
  <c r="I23" i="3"/>
  <c r="I27" i="3"/>
  <c r="I10" i="3"/>
  <c r="I11" i="3"/>
  <c r="I13" i="3"/>
  <c r="I19" i="3"/>
  <c r="I25" i="3"/>
  <c r="K13" i="3"/>
  <c r="K19" i="3"/>
  <c r="K27" i="3"/>
  <c r="K10" i="3"/>
  <c r="K23" i="3"/>
  <c r="K12" i="3"/>
  <c r="K14" i="3"/>
  <c r="K18" i="3"/>
  <c r="K20" i="3"/>
  <c r="K22" i="3"/>
  <c r="K24" i="3"/>
  <c r="K26" i="3"/>
  <c r="K11" i="3"/>
  <c r="K21" i="3"/>
  <c r="K25" i="3"/>
  <c r="D8" i="3"/>
  <c r="E8" i="3"/>
  <c r="E16" i="3"/>
  <c r="I8" i="3"/>
  <c r="I16" i="3"/>
  <c r="Q16" i="3"/>
  <c r="Q12" i="3"/>
  <c r="Q22" i="3"/>
  <c r="Q27" i="3"/>
  <c r="Q25" i="3"/>
  <c r="Q19" i="3"/>
  <c r="Q14" i="3"/>
  <c r="Q24" i="3"/>
  <c r="Q10" i="3"/>
  <c r="Q21" i="3"/>
  <c r="Q18" i="3"/>
  <c r="Q13" i="3"/>
  <c r="Q23" i="3"/>
  <c r="Q11" i="3"/>
  <c r="Q26" i="3"/>
  <c r="Q20" i="3"/>
  <c r="Q8" i="3"/>
  <c r="R19" i="2"/>
  <c r="R15" i="2"/>
  <c r="B8" i="51" l="1"/>
  <c r="S8" i="51"/>
  <c r="R8" i="51"/>
  <c r="R5" i="2" l="1"/>
</calcChain>
</file>

<file path=xl/sharedStrings.xml><?xml version="1.0" encoding="utf-8"?>
<sst xmlns="http://schemas.openxmlformats.org/spreadsheetml/2006/main" count="2115" uniqueCount="361">
  <si>
    <t>PRODUCTO BRUTO GEOGRÁFICO</t>
  </si>
  <si>
    <t>Sectores</t>
  </si>
  <si>
    <t>Total</t>
  </si>
  <si>
    <t>Sectores productores de bienes</t>
  </si>
  <si>
    <t>A</t>
  </si>
  <si>
    <t>C  </t>
  </si>
  <si>
    <t>D</t>
  </si>
  <si>
    <t>E</t>
  </si>
  <si>
    <t>F</t>
  </si>
  <si>
    <t>Sectores productores de servicios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</si>
  <si>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</si>
  <si>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</si>
  <si>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</si>
  <si>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</si>
  <si>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</si>
  <si>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</si>
  <si>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</si>
  <si>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</si>
  <si>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</si>
  <si>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</si>
  <si>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2015*</t>
  </si>
  <si>
    <t>2016*</t>
  </si>
  <si>
    <t>2017*</t>
  </si>
  <si>
    <t>2018*</t>
  </si>
  <si>
    <t>Unidad: Miles de pesos de 2004</t>
  </si>
  <si>
    <t xml:space="preserve">Unidad: Miles de pesos </t>
  </si>
  <si>
    <t>NOMENCLADOR DE ACTIVIDADES</t>
  </si>
  <si>
    <t>A- AGRICULTURA, GANADERÍA, CAZA Y SILVICULTURA</t>
  </si>
  <si>
    <t>C- EXPLOTACIÓN DE MINAS Y CANTERAS</t>
  </si>
  <si>
    <t>D- INDUSTRIA MANUFACTURERA</t>
  </si>
  <si>
    <t>E- ELECTRICIDAD, GAS Y AGUA</t>
  </si>
  <si>
    <t>F- CONSTRUCCIÓN</t>
  </si>
  <si>
    <t>G- COMERCIO AL POR MAYOR Y AL POR MENOR, REPARACIÓN DE VEHÍCULOS AUTOMORES, MOTOCICLETAS, EFECTOS PERSONALES Y ENSERES DOMÉSTICOS</t>
  </si>
  <si>
    <t>H- SERVICIO DE HOTELERÍA Y RESTAURANTES</t>
  </si>
  <si>
    <t>I- SERVICIO DE TRANSPORTE, DE ALMACENAMIENTO Y DE COMUNICACIONES</t>
  </si>
  <si>
    <t>J- INTERMEDIACIÓN FINANCIERA Y OTROS SERVICIOS FINANCIEROS</t>
  </si>
  <si>
    <t>K- SERVICIOS INMOBILIARIOS, EMPRESARIALES Y DE ALQUILER</t>
  </si>
  <si>
    <t>L- ADMINISTRACIÓN PUBLICA, DEFENSA Y SEGURIDAD SOCIAL OBLIGATORIA</t>
  </si>
  <si>
    <t>M- ENSEÑANZA</t>
  </si>
  <si>
    <t>N- SERVICIOS SOCIALES Y DE SALUD</t>
  </si>
  <si>
    <t>O- SERVICIOS COMUNITARIOS, SOCIALES Y PERSONALES N.C.P.</t>
  </si>
  <si>
    <t>P- SERVICIOS DE HOGARES PRIVADO QUE CONTRATAN SERVICIO DOMÉSTICO</t>
  </si>
  <si>
    <t xml:space="preserve"> A- AGRICULTURA, GANADERÍA, CAZA Y SILVICULTURA</t>
  </si>
  <si>
    <t>Rama de actividad</t>
  </si>
  <si>
    <t>01</t>
  </si>
  <si>
    <t>Cultivo de papa, batata y mandioca</t>
  </si>
  <si>
    <t>Cultivo de frutas de pepita</t>
  </si>
  <si>
    <t>Cultivo de frutas de carozo</t>
  </si>
  <si>
    <t>Cultivo de frutas cítricas</t>
  </si>
  <si>
    <t>Cultivo de frutas n.c.p.</t>
  </si>
  <si>
    <t>Cría de animales</t>
  </si>
  <si>
    <t>Apicultura</t>
  </si>
  <si>
    <t>02</t>
  </si>
  <si>
    <t>Extracción de productos forestales de bosques nativos</t>
  </si>
  <si>
    <t>Código</t>
  </si>
  <si>
    <t>Descripción y Actividad</t>
  </si>
  <si>
    <t>Cultivo de oleaginosas n.c.p., excepto soja</t>
  </si>
  <si>
    <t>Jojoba</t>
  </si>
  <si>
    <t>Papa</t>
  </si>
  <si>
    <t>Cultivo de bulbos, brotes, raíces y hortalizas de fruto</t>
  </si>
  <si>
    <t>Aji</t>
  </si>
  <si>
    <t>Cebolla</t>
  </si>
  <si>
    <t>Melon</t>
  </si>
  <si>
    <t>Pimiento</t>
  </si>
  <si>
    <t>Sandia</t>
  </si>
  <si>
    <t>Tomate</t>
  </si>
  <si>
    <t>Zapallo</t>
  </si>
  <si>
    <t>Cultivo de uva para vinificar</t>
  </si>
  <si>
    <t>Vid</t>
  </si>
  <si>
    <t>Citricos</t>
  </si>
  <si>
    <t>Manzano</t>
  </si>
  <si>
    <t>Membrillo</t>
  </si>
  <si>
    <t>Peral</t>
  </si>
  <si>
    <t>Ciruelo</t>
  </si>
  <si>
    <t>Damasco</t>
  </si>
  <si>
    <t>Duraznero</t>
  </si>
  <si>
    <t>Cultivo de frutas secas</t>
  </si>
  <si>
    <t>Almendro</t>
  </si>
  <si>
    <t>Nogal</t>
  </si>
  <si>
    <t>Higuera</t>
  </si>
  <si>
    <t>Cultivo de frutos oleaginosos</t>
  </si>
  <si>
    <t>Olivo</t>
  </si>
  <si>
    <t>Cría de ganado bovino, excepto la realizada en cabañas y para la producción de leche</t>
  </si>
  <si>
    <t>Bovinos</t>
  </si>
  <si>
    <t>Cría de ganado ovino, excepto la realizada en cabañas y para la producción de lana y de leche</t>
  </si>
  <si>
    <t>Ovinos</t>
  </si>
  <si>
    <t>Cría de ganado caprino, excepto la realizada en cabañas y para la producción de pelos y de leche</t>
  </si>
  <si>
    <t>Caprinos</t>
  </si>
  <si>
    <t>Cría de ganado porcino, excepto la realizada en cabañas</t>
  </si>
  <si>
    <t>Porcinos</t>
  </si>
  <si>
    <t>Miel</t>
  </si>
  <si>
    <t>Carbón</t>
  </si>
  <si>
    <t>Carbonilla</t>
  </si>
  <si>
    <t>Estacones</t>
  </si>
  <si>
    <t>Leña seca</t>
  </si>
  <si>
    <t>Postes</t>
  </si>
  <si>
    <t>Rodrigones</t>
  </si>
  <si>
    <t>Rollizos</t>
  </si>
  <si>
    <t>Varillas</t>
  </si>
  <si>
    <t>Total general</t>
  </si>
  <si>
    <t>CLANAE 2010</t>
  </si>
  <si>
    <t>DESCRIPCIÓN DE LA ACTIVIDAD</t>
  </si>
  <si>
    <t>AGRICULTURA, GANADERÍA, CAZA, SILVICULTURA Y PESCA</t>
  </si>
  <si>
    <t>AGRICULTURA, GANADERÍA, CAZA Y SERVICIOS DE APOYO</t>
  </si>
  <si>
    <t>01.12</t>
  </si>
  <si>
    <t>Cultivo de oleaginosas</t>
  </si>
  <si>
    <t>01.129</t>
  </si>
  <si>
    <t>01.131</t>
  </si>
  <si>
    <t>01.132</t>
  </si>
  <si>
    <t xml:space="preserve">Cultivo de bulbos, brotes, raíces y hortalizas de fruto </t>
  </si>
  <si>
    <t>01.2</t>
  </si>
  <si>
    <t>Cultivos  perennes</t>
  </si>
  <si>
    <t>01.21</t>
  </si>
  <si>
    <t>Cultivo de uva</t>
  </si>
  <si>
    <t>01.211</t>
  </si>
  <si>
    <t xml:space="preserve">Cultivo de uva para vinificar </t>
  </si>
  <si>
    <t>01.212</t>
  </si>
  <si>
    <t>Cultivo de uva de mesa</t>
  </si>
  <si>
    <t>01.22</t>
  </si>
  <si>
    <t>01.220</t>
  </si>
  <si>
    <t>01.23</t>
  </si>
  <si>
    <t>Cultivo de frutas de pepita y carozo</t>
  </si>
  <si>
    <t>01.231</t>
  </si>
  <si>
    <t>01.232</t>
  </si>
  <si>
    <t>01.242</t>
  </si>
  <si>
    <t>01.249</t>
  </si>
  <si>
    <t>01.26</t>
  </si>
  <si>
    <t>01.260</t>
  </si>
  <si>
    <t>01.4</t>
  </si>
  <si>
    <t>01.41</t>
  </si>
  <si>
    <t>Cría de ganado bovino</t>
  </si>
  <si>
    <t>01.411</t>
  </si>
  <si>
    <t>(Incluye: ganado bubalino)</t>
  </si>
  <si>
    <t>01.412</t>
  </si>
  <si>
    <t>Cría de ganado bovino realizada en cabañas</t>
  </si>
  <si>
    <t>01.44</t>
  </si>
  <si>
    <t>Cría de ganado ovino y caprino</t>
  </si>
  <si>
    <t>01.441</t>
  </si>
  <si>
    <t>01.442</t>
  </si>
  <si>
    <t>Cría de ganado ovino realizada en cabañas</t>
  </si>
  <si>
    <t>01.443</t>
  </si>
  <si>
    <t>01.45</t>
  </si>
  <si>
    <t>Cría de ganado porcino</t>
  </si>
  <si>
    <t>01.451</t>
  </si>
  <si>
    <t>01.49</t>
  </si>
  <si>
    <t>Cría de otros animales</t>
  </si>
  <si>
    <t>01.491</t>
  </si>
  <si>
    <t>SILVICULTURA, EXTRACCIÓN DE PRODUCTOS FORESTALES Y SERVICIOS DE APOYO</t>
  </si>
  <si>
    <t>02.1</t>
  </si>
  <si>
    <t>Silvicultura</t>
  </si>
  <si>
    <t>02.10</t>
  </si>
  <si>
    <t>02.202</t>
  </si>
  <si>
    <t>Variaciones porcentuales interanuales del PBG</t>
  </si>
  <si>
    <t>Precios constantes de 2004</t>
  </si>
  <si>
    <t>SECTOR M-EDUCACIÓN</t>
  </si>
  <si>
    <t>Unidad: Miles de pesos</t>
  </si>
  <si>
    <t>Valores corrientes a precios básicos</t>
  </si>
  <si>
    <t xml:space="preserve">Año base 2004 </t>
  </si>
  <si>
    <t xml:space="preserve">Valor agregado Bruto </t>
  </si>
  <si>
    <t>Actividad</t>
  </si>
  <si>
    <t>803.1</t>
  </si>
  <si>
    <t>803.2</t>
  </si>
  <si>
    <t>Enseñanza pública</t>
  </si>
  <si>
    <t>Consumo intermedio</t>
  </si>
  <si>
    <t>Valor Bruto de Producción</t>
  </si>
  <si>
    <t>Valores constantes a precios básicos</t>
  </si>
  <si>
    <t>SECTOR M- EDUCACIÓN</t>
  </si>
  <si>
    <t>SECTOR I - SERVICIOS DE TRANSPORTE, DE ALMACENAMIENTO Y DE COMUNICACIONES</t>
  </si>
  <si>
    <t>Valor bruto de la producción</t>
  </si>
  <si>
    <t>Descripción</t>
  </si>
  <si>
    <t>602.12</t>
  </si>
  <si>
    <t>Servicios de transporte de mercaderías a granel, incluido el transporte por camión cisterna.</t>
  </si>
  <si>
    <t>602.21</t>
  </si>
  <si>
    <t>Servicio de transporte automotor urbano regular de pasajeros.</t>
  </si>
  <si>
    <t>602.22</t>
  </si>
  <si>
    <t>Servicio de transporte automotor de pasajeros mediante taxis y remises;alquiler de autos con chofer.</t>
  </si>
  <si>
    <t>602.25</t>
  </si>
  <si>
    <t>Servicio de transporte automotor interurbano de pasajeros.</t>
  </si>
  <si>
    <t>62.1</t>
  </si>
  <si>
    <t>Servicio de transporte aéreo  de cargas.</t>
  </si>
  <si>
    <t>62.2</t>
  </si>
  <si>
    <t>Servicio de transporte aéreo de pasajeros.</t>
  </si>
  <si>
    <t>63.2</t>
  </si>
  <si>
    <t>Servicios de almacenamiento y depósito.</t>
  </si>
  <si>
    <t>63.3</t>
  </si>
  <si>
    <t>Servicios complementarios para el transporte.</t>
  </si>
  <si>
    <t>63.4</t>
  </si>
  <si>
    <t>Servicios de agencias de viajes y otras actividades complementarias de apoyo turístico. </t>
  </si>
  <si>
    <t>Servicios de correos.</t>
  </si>
  <si>
    <t>Servicios de transmisión de radio y televisión.</t>
  </si>
  <si>
    <t>Servicios de comunicación por medio de teléfono, telégrafo y télex.</t>
  </si>
  <si>
    <t>Valor agregado bruto</t>
  </si>
  <si>
    <t>Sector: Servicios de restaurantes y hoteles</t>
  </si>
  <si>
    <t>Periodo: 2004-2020</t>
  </si>
  <si>
    <t>Año base 2004</t>
  </si>
  <si>
    <t>Servicios de hotelería y restaurantes.</t>
  </si>
  <si>
    <t>Servicios de alojamiento en hoteles,campamentos y otros tipos de hospedaje temporal.</t>
  </si>
  <si>
    <t>Servicio de expendio de comidas y bebidas.</t>
  </si>
  <si>
    <t>Consumos Intermedios</t>
  </si>
  <si>
    <t>Valor Agregado Bruto</t>
  </si>
  <si>
    <t>Notas:</t>
  </si>
  <si>
    <t>Estimación preliminar en base a coeficientes de volumen y precios, tomando como dato el año 2004, fuente INDEC</t>
  </si>
  <si>
    <t>*Datos sujetos a revision.</t>
  </si>
  <si>
    <t>Sector E: Energía, Gas y Agua</t>
  </si>
  <si>
    <t>TOTAL</t>
  </si>
  <si>
    <t xml:space="preserve">401.3 </t>
  </si>
  <si>
    <t xml:space="preserve">Distribución de energía </t>
  </si>
  <si>
    <t>Fabricación y distribución de gas</t>
  </si>
  <si>
    <t>Captación, depuración y distribución de agua</t>
  </si>
  <si>
    <t>SECTOR F - CONSTRUCCIÓN</t>
  </si>
  <si>
    <t xml:space="preserve">Privada </t>
  </si>
  <si>
    <t>Pública</t>
  </si>
  <si>
    <t>Álmendro</t>
  </si>
  <si>
    <t xml:space="preserve"> Sector A. Agricultura, Ganaderia, Caza, Silvicultura y Pesca</t>
  </si>
  <si>
    <t>Valores corrientes</t>
  </si>
  <si>
    <t>Consumos intermedios</t>
  </si>
  <si>
    <t>Sector D - Industria Manufacturera</t>
  </si>
  <si>
    <t>Elaboración de productos alimenticios y bebidas</t>
  </si>
  <si>
    <t>Fabricación de productos textiles</t>
  </si>
  <si>
    <t>Fabricación de prendas de vestir; terminación y teñido de pieles</t>
  </si>
  <si>
    <t>Curtido y terminación de cueros, fabricación  de artículos de marroquinería,</t>
  </si>
  <si>
    <t xml:space="preserve">Producción de madera y fabricación de productos de madera y corcho, excepto </t>
  </si>
  <si>
    <t>Fabricación de papel y productos de papel</t>
  </si>
  <si>
    <t>Edición e impresión; reproducción de grabaciones</t>
  </si>
  <si>
    <t>Fabricación de sustancias y productos químicos</t>
  </si>
  <si>
    <t>Fabricación de productos de caucho y plástico</t>
  </si>
  <si>
    <t>Fabricación de productos minerales no metálicos</t>
  </si>
  <si>
    <t>Fabricación de metales comunes</t>
  </si>
  <si>
    <t>Fabricación de productos elaborados de metal excepto maquinaria y equipo</t>
  </si>
  <si>
    <t>Fabricación de maquinaria y equipo n.c.p.</t>
  </si>
  <si>
    <t>Fabricación de maquinaria y aparatos electrónicos n.c.p.</t>
  </si>
  <si>
    <t>Fabricación de vehículos automotores, remolques y semirremolques</t>
  </si>
  <si>
    <t>Fabricación de muebles y colchones, industrias manufactureras n.c.p.</t>
  </si>
  <si>
    <t>Sector L: Administración Pública y defensa</t>
  </si>
  <si>
    <t>751.1</t>
  </si>
  <si>
    <t>Servicios generales de la administración pública</t>
  </si>
  <si>
    <t>751.2</t>
  </si>
  <si>
    <t>Servicios para la regulación de las actividades sanitarias, educativas, culturales, y restantes servicios sociales, excepto seguridad social obligatoria</t>
  </si>
  <si>
    <t>751.3</t>
  </si>
  <si>
    <t>Servicios para la regulación de la actividad económica</t>
  </si>
  <si>
    <t>752.3</t>
  </si>
  <si>
    <t>Servicios de justicia</t>
  </si>
  <si>
    <t>752.4</t>
  </si>
  <si>
    <t>Servicios para el orden público y la seguridad</t>
  </si>
  <si>
    <t xml:space="preserve">Servicios de la seguridad social obligatoria </t>
  </si>
  <si>
    <t>SECTOR C - EXPLOTACIÓN DE MINAS Y CANTERAS</t>
  </si>
  <si>
    <t xml:space="preserve">Valores constantes a precios básicos  </t>
  </si>
  <si>
    <t>*2012</t>
  </si>
  <si>
    <t>*2013</t>
  </si>
  <si>
    <t>*2014</t>
  </si>
  <si>
    <t>*2015</t>
  </si>
  <si>
    <t>*2016</t>
  </si>
  <si>
    <t>*2017</t>
  </si>
  <si>
    <t>*2018</t>
  </si>
  <si>
    <t>*2019</t>
  </si>
  <si>
    <t>*2020</t>
  </si>
  <si>
    <t>Extracción de minerales metalíferos no ferrosos, excepto minerales de uranio y torio</t>
  </si>
  <si>
    <t>141.1</t>
  </si>
  <si>
    <t>Extracción de rocas ornamentales</t>
  </si>
  <si>
    <t>141.2</t>
  </si>
  <si>
    <t>Extracción de piedra caliza y yeso</t>
  </si>
  <si>
    <t>141.3</t>
  </si>
  <si>
    <t>Extracción de arenas, canto rodado y triturados pétreos</t>
  </si>
  <si>
    <t>141.4</t>
  </si>
  <si>
    <t>Extracción de arcilla y caolín</t>
  </si>
  <si>
    <t>142.12</t>
  </si>
  <si>
    <t>Extracción de minerales para la fabricación de productos químicos</t>
  </si>
  <si>
    <t>142.9</t>
  </si>
  <si>
    <t>Explotación de minas y canteras n.c.p.</t>
  </si>
  <si>
    <t xml:space="preserve">Nota: Los datos consignados están sujetos a revisión </t>
  </si>
  <si>
    <t>*Valores estimados a partir de variaciones interanuales del IVF para la fabricacion de minerales no metalicos  por no contar con datos de Producción para el periodo 2012- 2021</t>
  </si>
  <si>
    <t>Coeficiente de CI extraido del PBI de las Pcias año 2004 Fuente: INDEC</t>
  </si>
  <si>
    <t>Sector J: Intermediación financiera y otros servicios financieros</t>
  </si>
  <si>
    <t xml:space="preserve">Valores constantes a precios básicos </t>
  </si>
  <si>
    <t>En miles de $</t>
  </si>
  <si>
    <t>Servicios de la banca minorista.</t>
  </si>
  <si>
    <t>66.1</t>
  </si>
  <si>
    <t>Servicios de seguros.</t>
  </si>
  <si>
    <t>66.2</t>
  </si>
  <si>
    <t>Consumo Intermedio</t>
  </si>
  <si>
    <t xml:space="preserve">Valores corrientes a precios básicos </t>
  </si>
  <si>
    <t>Sector K:</t>
  </si>
  <si>
    <t>Servicios inmobiliarios, empresariales y de alquiler</t>
  </si>
  <si>
    <t>Servicios jurídicos</t>
  </si>
  <si>
    <t>Servicios de contabilidad y teneduría de libros,auditoría y asesoría fiscal</t>
  </si>
  <si>
    <t>Servicios de arquitectura e ingeniería y servicios técnicos n.c.p.</t>
  </si>
  <si>
    <t>Servicios de publicidad</t>
  </si>
  <si>
    <t>Servicios de investigación y seguridad</t>
  </si>
  <si>
    <t>Servicios de fotografía</t>
  </si>
  <si>
    <t>Servicios empresariales n.c.p.</t>
  </si>
  <si>
    <t>G- COMERCIO AL POR MAYOR Y AL POR MENOR, REPARACION DE VEHÍCULOS AUTOMOTORES, MOTOCICLETAS, EFECTOS PERSONALES Y ENSERES DOMÉSTICOS</t>
  </si>
  <si>
    <t>Venta,mantenimiento y reparación de vehículos automotores y motocicletas;venta al por menor de combustibles para vehículos automotores</t>
  </si>
  <si>
    <t>Comercio al por mayor y/o en comisión o consignación,excepto el comercio de vehículos automotores y motocicletas</t>
  </si>
  <si>
    <t>Comercio al por menor,excepto el comercio de vehículos automotores y motocicletas;reparación de efectos personales y enseres domésticos</t>
  </si>
  <si>
    <t>Valor Bruto de la Produccion</t>
  </si>
  <si>
    <t>SECTOR N - SERVICIOS SOCIALES Y DE SALUD</t>
  </si>
  <si>
    <t>Servicios de atención médica.</t>
  </si>
  <si>
    <t>Servicios relacionados con la salud humana n.c.p.</t>
  </si>
  <si>
    <t>Servicios sociales sin alojamiento.</t>
  </si>
  <si>
    <t>Sector público</t>
  </si>
  <si>
    <t>Servicios de asociaciones n.c.p.</t>
  </si>
  <si>
    <t>Servicios de radio y televisión</t>
  </si>
  <si>
    <t>Servicios de espectáculos artísticos y de diversión n.c.p.</t>
  </si>
  <si>
    <t>Servicios para la práctica deportiva y de entrenamiento n.c.p.</t>
  </si>
  <si>
    <t>Lavado y limpieza de articulos de tela,cuero y/o de piel incluso la limpieza</t>
  </si>
  <si>
    <t>Servicios de peluquería y tratamientos de belleza</t>
  </si>
  <si>
    <t>Pompas fúnebres y servicios conexos</t>
  </si>
  <si>
    <t>Valor Bruto de la Producción</t>
  </si>
  <si>
    <t>Servicio de hogares privados que contratan servicio doméstico.</t>
  </si>
  <si>
    <t>Año Base 2004</t>
  </si>
  <si>
    <t>Sector A. Agricultura, Ganaderia, Caza, Silvicultura y Pesca</t>
  </si>
  <si>
    <t>Nota: Los datos consignados son provisorios por lo que están sujetos a revisión.</t>
  </si>
  <si>
    <t>PBG Per Cápita</t>
  </si>
  <si>
    <t xml:space="preserve">PBG                          a precios constantes (en miles de $) </t>
  </si>
  <si>
    <t>PBG                          a precios corrientes (en miles de $)</t>
  </si>
  <si>
    <t>Población Total Provincia</t>
  </si>
  <si>
    <t>PBG Per cápita         a precios constantes (en $)</t>
  </si>
  <si>
    <t>PBG Per cápita        a precios corrientes (en $)</t>
  </si>
  <si>
    <t>2019*</t>
  </si>
  <si>
    <t xml:space="preserve">                       Construcción Pública</t>
  </si>
  <si>
    <t xml:space="preserve">                       Construcción Privada</t>
  </si>
  <si>
    <t>Enseñanza.</t>
  </si>
  <si>
    <t>Enseñanza inicial y primaria.</t>
  </si>
  <si>
    <t>Enseñanza secundaria</t>
  </si>
  <si>
    <t>Enseñanza superior y formación de posgrado.</t>
  </si>
  <si>
    <t>Enseñanza terciaria.</t>
  </si>
  <si>
    <t>Enseñanza universitaria excepto la formación de postgrados.</t>
  </si>
  <si>
    <t>Enseñanza para adultos y servicios de enseñanza n.c.p.</t>
  </si>
  <si>
    <t>H Servicios de restaurantes y hoteles</t>
  </si>
  <si>
    <t xml:space="preserve"> E: Energía, Gas y Agua</t>
  </si>
  <si>
    <t xml:space="preserve"> D - Industria Manufacturera</t>
  </si>
  <si>
    <t xml:space="preserve"> C - EXPLOTACIÓN DE MINAS Y CANTERAS</t>
  </si>
  <si>
    <t xml:space="preserve"> I - SERVICIOS DE TRANSPORTE, DE ALMACENAMIENTO Y DE COMUNICACIONES</t>
  </si>
  <si>
    <t xml:space="preserve"> J: Intermediación financiera y otros servicios financieros</t>
  </si>
  <si>
    <t xml:space="preserve"> K:</t>
  </si>
  <si>
    <t xml:space="preserve"> L: Administración Pública y defensa</t>
  </si>
  <si>
    <t xml:space="preserve"> M-EDUCACIÓN</t>
  </si>
  <si>
    <t xml:space="preserve"> N - SERVICIOS SOCIALES Y DE SALUD</t>
  </si>
  <si>
    <t>Participación de cada rubro en el PBG total</t>
  </si>
  <si>
    <t>Periodo: 2004-2020*</t>
  </si>
  <si>
    <t>Índices de Precios Implícitos del PBG</t>
  </si>
  <si>
    <t>Unidad: En %</t>
  </si>
  <si>
    <t xml:space="preserve">Total </t>
  </si>
  <si>
    <t>Valores constantes</t>
  </si>
  <si>
    <t>Periodo: 2004-2021</t>
  </si>
  <si>
    <t>*2021</t>
  </si>
  <si>
    <t>*valores estimados a partir de información de variaciones interanuales del IPIB por no contar con datos de Producción para el periodo 2012- 2021</t>
  </si>
  <si>
    <t>Periodo: 2004 - 2021</t>
  </si>
  <si>
    <t>*valores estimados a partir de información de años anteriores por no contar con datos para 2020 y 2021</t>
  </si>
  <si>
    <t>Periodo:2004-2021</t>
  </si>
  <si>
    <t>G- COMERCIO AL POR MAYOR Y AL POR MENOR, REPARACION DE VEHÍCULOS AUTOMORES, MOTOCICLETAS, EFECTOS PERSONALES Y ENSERES DOMÉSTICOS</t>
  </si>
  <si>
    <t>Nivel general</t>
  </si>
  <si>
    <t>Servicios Inmobiliarios</t>
  </si>
  <si>
    <t>642.1</t>
  </si>
  <si>
    <t>6423.1</t>
  </si>
  <si>
    <t>643.1</t>
  </si>
  <si>
    <t>Servicios auxiliares a la actividad financiera</t>
  </si>
  <si>
    <t>Sector H: Servicios de restaurantes y hoteles</t>
  </si>
  <si>
    <t>SECTOR G- COMERCIO AL POR MAYOR Y AL POR MENOR, REPARACION DE VEHÍCULOS AUTOMORES, MOTOCICLETAS, EFECTOS PERSONALES Y ENSERES DOMÉSTICOS</t>
  </si>
  <si>
    <t>SECTOR O- SERVICIOS COMUNITARIOS, SOCIALES Y PERSONALES N.C.P.</t>
  </si>
  <si>
    <t>SECTOR P- SERVICIOS DE HOGARES PRIVADO QUE CONTRATAN SERVICIO DOMÉSTICO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</si>
</sst>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6" formatCode="&quot;$&quot;\ #,##0;[Red]\-&quot;$&quot;\ #,##0"/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_(* #,##0.0_);_(* \(#,##0.0\);_(* &quot;-&quot;??_);_(@_)"/>
    <numFmt numFmtId="167" formatCode="_(* #,##0_);_(* \(#,##0\);_(* &quot;-&quot;??_);_(@_)"/>
    <numFmt numFmtId="168" formatCode="_ * #,##0.00_ ;_ * \-#,##0.00_ ;_ * &quot;-&quot;??_ ;_ @_ "/>
    <numFmt numFmtId="169" formatCode="_-* #,##0\ _€_-;\-* #,##0\ _€_-;_-* &quot;-&quot;??\ _€_-;_-@_-"/>
    <numFmt numFmtId="170" formatCode="0.00000"/>
    <numFmt numFmtId="171" formatCode="\$#,##0_);[Red]&quot;($&quot;#,##0\)"/>
    <numFmt numFmtId="172" formatCode="_(\$* #,##0.00_);_(\$* \(#,##0.00\);_(\$* \-??_);_(@_)"/>
    <numFmt numFmtId="173" formatCode="_ [$€-2]\ * #,##0.00_ ;_ [$€-2]\ * \-#,##0.00_ ;_ [$€-2]\ * \-??_ "/>
    <numFmt numFmtId="174" formatCode="_ * #,##0.00_ ;_ * \-#,##0.00_ ;_ * \-??_ ;_ @_ "/>
    <numFmt numFmtId="175" formatCode="_ * #,##0_ ;_ * \-#,##0_ ;_ * \-??_ ;_ @_ "/>
    <numFmt numFmtId="176" formatCode="_ * #,##0_ ;_ * \-#,##0_ ;_ * &quot;-&quot;??_ ;_ @_ "/>
    <numFmt numFmtId="177" formatCode="#.##000"/>
    <numFmt numFmtId="178" formatCode="&quot;$&quot;#,#00"/>
    <numFmt numFmtId="179" formatCode="m\o\n\th\ d\,\ yyyy"/>
    <numFmt numFmtId="180" formatCode="#,#00"/>
    <numFmt numFmtId="181" formatCode="#,"/>
    <numFmt numFmtId="182" formatCode="_-* #,##0\ _€_-;\-* #,##0\ _€_-;_-* &quot;-&quot;\ _€_-;_-@_-"/>
    <numFmt numFmtId="183" formatCode="&quot;$&quot;\ #,##0;&quot;$&quot;\ \-#,##0"/>
    <numFmt numFmtId="184" formatCode="_-* #,##0.00\ _€_-;\-* #,##0.00\ _€_-;_-* &quot;-&quot;??\ _€_-;_-@_-"/>
    <numFmt numFmtId="185" formatCode="_ &quot;$&quot;\ * #,##0.00_ ;_ &quot;$&quot;\ * \-#,##0.00_ ;_ &quot;$&quot;\ * &quot;-&quot;??_ ;_ @_ "/>
    <numFmt numFmtId="186" formatCode="%#,#00"/>
    <numFmt numFmtId="187" formatCode="#,##0.0"/>
    <numFmt numFmtId="188" formatCode="_-* #,##0\ _P_t_s_-;\-* #,##0\ _P_t_s_-;_-* &quot;-&quot;\ _P_t_s_-;_-@_-"/>
    <numFmt numFmtId="189" formatCode="_ [$€-2]\ * #,##0.00_ ;_ [$€-2]\ * \-#,##0.00_ ;_ [$€-2]\ * &quot;-&quot;??_ "/>
    <numFmt numFmtId="190" formatCode="_-* #,##0.0000_-;\-* #,##0.0000_-;_-* &quot;-&quot;??_-;_-@_-"/>
    <numFmt numFmtId="191" formatCode="_-* #,##0_-;\-* #,##0_-;_-* &quot;-&quot;??_-;_-@_-"/>
    <numFmt numFmtId="192" formatCode="_-* #,##0.000_-;\-* #,##0.000_-;_-* &quot;-&quot;??_-;_-@_-"/>
    <numFmt numFmtId="193" formatCode="_ * #,##0.0000_ ;_ * \-#,##0.0000_ ;_ * &quot;-&quot;??_ ;_ @_ "/>
    <numFmt numFmtId="194" formatCode="_ * #,##0.00000_ ;_ * \-#,##0.00000_ ;_ * &quot;-&quot;??_ ;_ @_ "/>
    <numFmt numFmtId="195" formatCode="_ * #,##0.000000_ ;_ * \-#,##0.000000_ ;_ * &quot;-&quot;??_ ;_ @_ "/>
    <numFmt numFmtId="196" formatCode="_ * #,##0.000_ ;_ * \-#,##0.000_ ;_ * &quot;-&quot;??_ ;_ @_ "/>
  </numFmts>
  <fonts count="49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scheme val="minor"/>
    </font>
    <font>
      <sz val="1"/>
      <color indexed="8"/>
      <name val="Courier New"/>
      <family val="3"/>
    </font>
    <font>
      <i/>
      <sz val="1"/>
      <color indexed="8"/>
      <name val="Courier New"/>
      <family val="3"/>
    </font>
    <font>
      <b/>
      <sz val="10"/>
      <color indexed="64"/>
      <name val="Arial"/>
      <family val="2"/>
    </font>
    <font>
      <sz val="9"/>
      <color indexed="64"/>
      <name val="Arial"/>
      <family val="2"/>
    </font>
    <font>
      <b/>
      <sz val="9"/>
      <color indexed="64"/>
      <name val="Arial"/>
      <family val="2"/>
    </font>
    <font>
      <b/>
      <sz val="12"/>
      <name val="Arial"/>
      <family val="2"/>
      <scheme val="minor"/>
    </font>
    <font>
      <sz val="10"/>
      <name val="Arial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"/>
      <color indexed="8"/>
      <name val="Courier"/>
      <family val="3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i/>
      <sz val="1"/>
      <color indexed="8"/>
      <name val="Courier"/>
      <family val="3"/>
    </font>
    <font>
      <sz val="10"/>
      <color theme="1"/>
      <name val="Arial"/>
      <family val="2"/>
      <scheme val="minor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3"/>
      <color theme="1"/>
      <name val="Arial"/>
      <family val="2"/>
      <scheme val="minor"/>
    </font>
    <font>
      <sz val="11"/>
      <name val="Arial"/>
      <family val="2"/>
    </font>
    <font>
      <sz val="10"/>
      <color indexed="64"/>
      <name val="Arial"/>
      <family val="2"/>
    </font>
    <font>
      <b/>
      <sz val="8"/>
      <name val="Arial"/>
      <family val="2"/>
      <scheme val="minor"/>
    </font>
    <font>
      <sz val="8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8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49"/>
      </patternFill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1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38" fontId="4" fillId="0" borderId="0" applyFill="0" applyBorder="0" applyAlignment="0" applyProtection="0"/>
    <xf numFmtId="171" fontId="4" fillId="0" borderId="0" applyFill="0" applyBorder="0" applyAlignment="0" applyProtection="0"/>
    <xf numFmtId="172" fontId="4" fillId="0" borderId="0" applyFill="0" applyBorder="0" applyAlignment="0" applyProtection="0"/>
    <xf numFmtId="173" fontId="4" fillId="0" borderId="0" applyFill="0" applyBorder="0" applyAlignment="0" applyProtection="0"/>
    <xf numFmtId="173" fontId="4" fillId="0" borderId="0" applyFill="0" applyBorder="0" applyAlignment="0" applyProtection="0"/>
    <xf numFmtId="173" fontId="4" fillId="0" borderId="0" applyFill="0" applyBorder="0" applyAlignment="0" applyProtection="0"/>
    <xf numFmtId="1" fontId="6" fillId="0" borderId="0">
      <protection locked="0"/>
    </xf>
    <xf numFmtId="1" fontId="6" fillId="0" borderId="0">
      <protection locked="0"/>
    </xf>
    <xf numFmtId="1" fontId="7" fillId="0" borderId="0">
      <protection locked="0"/>
    </xf>
    <xf numFmtId="1" fontId="6" fillId="0" borderId="0">
      <protection locked="0"/>
    </xf>
    <xf numFmtId="1" fontId="6" fillId="0" borderId="0">
      <protection locked="0"/>
    </xf>
    <xf numFmtId="1" fontId="6" fillId="0" borderId="0">
      <protection locked="0"/>
    </xf>
    <xf numFmtId="1" fontId="7" fillId="0" borderId="0">
      <protection locked="0"/>
    </xf>
    <xf numFmtId="174" fontId="4" fillId="0" borderId="0" applyFill="0" applyBorder="0" applyAlignment="0" applyProtection="0"/>
    <xf numFmtId="174" fontId="4" fillId="0" borderId="0" applyFill="0" applyBorder="0" applyAlignment="0" applyProtection="0"/>
    <xf numFmtId="174" fontId="4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ill="0" applyBorder="0" applyAlignment="0" applyProtection="0"/>
    <xf numFmtId="9" fontId="4" fillId="0" borderId="0" applyFill="0" applyBorder="0" applyAlignment="0" applyProtection="0"/>
    <xf numFmtId="0" fontId="4" fillId="0" borderId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11" borderId="0" applyNumberFormat="0" applyBorder="0" applyAlignment="0" applyProtection="0"/>
    <xf numFmtId="0" fontId="16" fillId="23" borderId="20" applyNumberFormat="0" applyAlignment="0" applyProtection="0"/>
    <xf numFmtId="0" fontId="17" fillId="24" borderId="21" applyNumberFormat="0" applyAlignment="0" applyProtection="0"/>
    <xf numFmtId="0" fontId="18" fillId="0" borderId="22" applyNumberFormat="0" applyFill="0" applyAlignment="0" applyProtection="0"/>
    <xf numFmtId="177" fontId="19" fillId="0" borderId="0">
      <protection locked="0"/>
    </xf>
    <xf numFmtId="178" fontId="19" fillId="0" borderId="0">
      <protection locked="0"/>
    </xf>
    <xf numFmtId="179" fontId="19" fillId="0" borderId="0">
      <protection locked="0"/>
    </xf>
    <xf numFmtId="0" fontId="20" fillId="0" borderId="0" applyNumberFormat="0" applyFill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8" borderId="0" applyNumberFormat="0" applyBorder="0" applyAlignment="0" applyProtection="0"/>
    <xf numFmtId="0" fontId="21" fillId="14" borderId="20" applyNumberFormat="0" applyAlignment="0" applyProtection="0"/>
    <xf numFmtId="180" fontId="19" fillId="0" borderId="0">
      <protection locked="0"/>
    </xf>
    <xf numFmtId="181" fontId="22" fillId="0" borderId="0">
      <protection locked="0"/>
    </xf>
    <xf numFmtId="181" fontId="22" fillId="0" borderId="0">
      <protection locked="0"/>
    </xf>
    <xf numFmtId="0" fontId="23" fillId="10" borderId="0" applyNumberFormat="0" applyBorder="0" applyAlignment="0" applyProtection="0"/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4" fontId="4" fillId="0" borderId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24" fillId="29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30" borderId="23" applyNumberFormat="0" applyFont="0" applyAlignment="0" applyProtection="0"/>
    <xf numFmtId="186" fontId="19" fillId="0" borderId="0">
      <protection locked="0"/>
    </xf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23" borderId="2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25" applyNumberFormat="0" applyFill="0" applyAlignment="0" applyProtection="0"/>
    <xf numFmtId="0" fontId="20" fillId="0" borderId="26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27" applyNumberFormat="0" applyFill="0" applyAlignment="0" applyProtection="0"/>
    <xf numFmtId="0" fontId="4" fillId="0" borderId="0" applyNumberFormat="0" applyFill="0" applyBorder="0" applyAlignment="0" applyProtection="0"/>
    <xf numFmtId="6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1" fontId="19" fillId="0" borderId="0">
      <protection locked="0"/>
    </xf>
    <xf numFmtId="1" fontId="19" fillId="0" borderId="0">
      <protection locked="0"/>
    </xf>
    <xf numFmtId="1" fontId="19" fillId="0" borderId="0">
      <protection locked="0"/>
    </xf>
    <xf numFmtId="1" fontId="19" fillId="0" borderId="0">
      <protection locked="0"/>
    </xf>
    <xf numFmtId="1" fontId="34" fillId="0" borderId="0">
      <protection locked="0"/>
    </xf>
    <xf numFmtId="1" fontId="34" fillId="0" borderId="0">
      <protection locked="0"/>
    </xf>
    <xf numFmtId="1" fontId="19" fillId="0" borderId="0">
      <protection locked="0"/>
    </xf>
    <xf numFmtId="1" fontId="19" fillId="0" borderId="0">
      <protection locked="0"/>
    </xf>
    <xf numFmtId="1" fontId="19" fillId="0" borderId="0">
      <protection locked="0"/>
    </xf>
    <xf numFmtId="1" fontId="19" fillId="0" borderId="0">
      <protection locked="0"/>
    </xf>
    <xf numFmtId="1" fontId="19" fillId="0" borderId="0">
      <protection locked="0"/>
    </xf>
    <xf numFmtId="1" fontId="19" fillId="0" borderId="0">
      <protection locked="0"/>
    </xf>
    <xf numFmtId="1" fontId="34" fillId="0" borderId="0">
      <protection locked="0"/>
    </xf>
    <xf numFmtId="1" fontId="34" fillId="0" borderId="0">
      <protection locked="0"/>
    </xf>
    <xf numFmtId="18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89" fontId="1" fillId="0" borderId="0"/>
    <xf numFmtId="189" fontId="1" fillId="0" borderId="0"/>
    <xf numFmtId="168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" fillId="0" borderId="0"/>
    <xf numFmtId="0" fontId="33" fillId="0" borderId="0"/>
    <xf numFmtId="174" fontId="4" fillId="0" borderId="0" applyFill="0" applyBorder="0" applyAlignment="0" applyProtection="0"/>
    <xf numFmtId="0" fontId="4" fillId="0" borderId="0"/>
    <xf numFmtId="173" fontId="4" fillId="0" borderId="0" applyFill="0" applyBorder="0" applyAlignment="0" applyProtection="0"/>
    <xf numFmtId="0" fontId="4" fillId="0" borderId="0"/>
    <xf numFmtId="0" fontId="47" fillId="0" borderId="0" applyNumberFormat="0" applyFill="0" applyBorder="0" applyAlignment="0" applyProtection="0"/>
  </cellStyleXfs>
  <cellXfs count="717">
    <xf numFmtId="0" fontId="0" fillId="0" borderId="0" xfId="0"/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center"/>
    </xf>
    <xf numFmtId="1" fontId="2" fillId="3" borderId="0" xfId="0" applyNumberFormat="1" applyFont="1" applyFill="1" applyAlignment="1">
      <alignment horizontal="center"/>
    </xf>
    <xf numFmtId="164" fontId="0" fillId="0" borderId="0" xfId="1" applyFont="1"/>
    <xf numFmtId="167" fontId="4" fillId="2" borderId="0" xfId="1" applyNumberFormat="1" applyFont="1" applyFill="1" applyAlignment="1">
      <alignment horizontal="right" vertical="center"/>
    </xf>
    <xf numFmtId="167" fontId="0" fillId="0" borderId="0" xfId="1" applyNumberFormat="1" applyFont="1"/>
    <xf numFmtId="3" fontId="0" fillId="4" borderId="0" xfId="0" applyNumberFormat="1" applyFill="1"/>
    <xf numFmtId="167" fontId="4" fillId="0" borderId="0" xfId="1" applyNumberFormat="1" applyFont="1" applyFill="1" applyAlignment="1">
      <alignment horizontal="right" vertical="center"/>
    </xf>
    <xf numFmtId="167" fontId="3" fillId="2" borderId="0" xfId="0" applyNumberFormat="1" applyFont="1" applyFill="1" applyAlignment="1">
      <alignment horizontal="right" vertical="center"/>
    </xf>
    <xf numFmtId="167" fontId="3" fillId="2" borderId="0" xfId="1" applyNumberFormat="1" applyFont="1" applyFill="1" applyAlignment="1">
      <alignment horizontal="right" vertical="center"/>
    </xf>
    <xf numFmtId="1" fontId="2" fillId="3" borderId="7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4" borderId="0" xfId="5" applyFill="1"/>
    <xf numFmtId="0" fontId="4" fillId="6" borderId="0" xfId="5" applyFill="1" applyAlignment="1">
      <alignment horizontal="center"/>
    </xf>
    <xf numFmtId="0" fontId="4" fillId="6" borderId="0" xfId="5" applyFill="1"/>
    <xf numFmtId="0" fontId="4" fillId="6" borderId="0" xfId="5" applyFill="1" applyAlignment="1">
      <alignment horizontal="left"/>
    </xf>
    <xf numFmtId="0" fontId="4" fillId="6" borderId="13" xfId="5" applyFill="1" applyBorder="1"/>
    <xf numFmtId="0" fontId="4" fillId="7" borderId="0" xfId="5" applyFill="1"/>
    <xf numFmtId="0" fontId="4" fillId="0" borderId="0" xfId="5"/>
    <xf numFmtId="175" fontId="0" fillId="7" borderId="0" xfId="19" applyNumberFormat="1" applyFont="1" applyFill="1" applyBorder="1" applyAlignment="1" applyProtection="1"/>
    <xf numFmtId="0" fontId="3" fillId="7" borderId="0" xfId="5" applyFont="1" applyFill="1"/>
    <xf numFmtId="3" fontId="2" fillId="4" borderId="0" xfId="0" applyNumberFormat="1" applyFont="1" applyFill="1" applyAlignment="1">
      <alignment wrapText="1"/>
    </xf>
    <xf numFmtId="3" fontId="0" fillId="4" borderId="0" xfId="0" applyNumberFormat="1" applyFill="1" applyAlignment="1">
      <alignment wrapText="1"/>
    </xf>
    <xf numFmtId="3" fontId="2" fillId="4" borderId="0" xfId="0" applyNumberFormat="1" applyFont="1" applyFill="1"/>
    <xf numFmtId="2" fontId="3" fillId="5" borderId="0" xfId="0" applyNumberFormat="1" applyFont="1" applyFill="1" applyAlignment="1">
      <alignment horizontal="left" vertical="center"/>
    </xf>
    <xf numFmtId="0" fontId="3" fillId="4" borderId="16" xfId="5" applyFont="1" applyFill="1" applyBorder="1"/>
    <xf numFmtId="0" fontId="4" fillId="4" borderId="9" xfId="5" applyFill="1" applyBorder="1"/>
    <xf numFmtId="168" fontId="0" fillId="4" borderId="9" xfId="3" applyFont="1" applyFill="1" applyBorder="1"/>
    <xf numFmtId="168" fontId="4" fillId="4" borderId="17" xfId="3" applyFont="1" applyFill="1" applyBorder="1"/>
    <xf numFmtId="0" fontId="2" fillId="4" borderId="14" xfId="5" applyFont="1" applyFill="1" applyBorder="1"/>
    <xf numFmtId="167" fontId="0" fillId="4" borderId="0" xfId="3" applyNumberFormat="1" applyFont="1" applyFill="1" applyBorder="1"/>
    <xf numFmtId="168" fontId="0" fillId="4" borderId="0" xfId="3" applyFont="1" applyFill="1" applyBorder="1"/>
    <xf numFmtId="168" fontId="4" fillId="4" borderId="4" xfId="3" applyFont="1" applyFill="1" applyBorder="1"/>
    <xf numFmtId="0" fontId="3" fillId="4" borderId="14" xfId="5" applyFont="1" applyFill="1" applyBorder="1"/>
    <xf numFmtId="0" fontId="11" fillId="4" borderId="14" xfId="5" applyFont="1" applyFill="1" applyBorder="1"/>
    <xf numFmtId="0" fontId="2" fillId="8" borderId="14" xfId="5" applyFont="1" applyFill="1" applyBorder="1"/>
    <xf numFmtId="1" fontId="2" fillId="8" borderId="0" xfId="5" applyNumberFormat="1" applyFont="1" applyFill="1" applyAlignment="1">
      <alignment horizontal="center"/>
    </xf>
    <xf numFmtId="0" fontId="5" fillId="4" borderId="6" xfId="5" applyFont="1" applyFill="1" applyBorder="1" applyAlignment="1">
      <alignment horizontal="left" vertical="center"/>
    </xf>
    <xf numFmtId="176" fontId="5" fillId="4" borderId="7" xfId="5" applyNumberFormat="1" applyFont="1" applyFill="1" applyBorder="1"/>
    <xf numFmtId="176" fontId="5" fillId="4" borderId="8" xfId="5" applyNumberFormat="1" applyFont="1" applyFill="1" applyBorder="1"/>
    <xf numFmtId="0" fontId="12" fillId="4" borderId="14" xfId="27" applyFont="1" applyFill="1" applyBorder="1" applyAlignment="1">
      <alignment horizontal="left" vertical="center"/>
    </xf>
    <xf numFmtId="176" fontId="12" fillId="4" borderId="0" xfId="3" applyNumberFormat="1" applyFont="1" applyFill="1" applyBorder="1"/>
    <xf numFmtId="176" fontId="12" fillId="4" borderId="4" xfId="3" applyNumberFormat="1" applyFont="1" applyFill="1" applyBorder="1"/>
    <xf numFmtId="0" fontId="12" fillId="4" borderId="18" xfId="27" applyFont="1" applyFill="1" applyBorder="1" applyAlignment="1">
      <alignment horizontal="left" vertical="center" wrapText="1"/>
    </xf>
    <xf numFmtId="176" fontId="12" fillId="4" borderId="5" xfId="3" applyNumberFormat="1" applyFont="1" applyFill="1" applyBorder="1"/>
    <xf numFmtId="0" fontId="12" fillId="4" borderId="0" xfId="5" applyFont="1" applyFill="1"/>
    <xf numFmtId="0" fontId="12" fillId="4" borderId="0" xfId="0" applyFont="1" applyFill="1"/>
    <xf numFmtId="0" fontId="3" fillId="4" borderId="0" xfId="5" applyFont="1" applyFill="1" applyAlignment="1">
      <alignment vertical="center"/>
    </xf>
    <xf numFmtId="168" fontId="0" fillId="4" borderId="0" xfId="3" applyFont="1" applyFill="1"/>
    <xf numFmtId="168" fontId="4" fillId="4" borderId="0" xfId="3" applyFont="1" applyFill="1"/>
    <xf numFmtId="168" fontId="4" fillId="4" borderId="5" xfId="3" applyFont="1" applyFill="1" applyBorder="1"/>
    <xf numFmtId="168" fontId="3" fillId="4" borderId="0" xfId="3" applyFont="1" applyFill="1"/>
    <xf numFmtId="0" fontId="4" fillId="4" borderId="16" xfId="5" applyFill="1" applyBorder="1"/>
    <xf numFmtId="168" fontId="3" fillId="4" borderId="9" xfId="3" applyFont="1" applyFill="1" applyBorder="1"/>
    <xf numFmtId="168" fontId="3" fillId="0" borderId="0" xfId="3" applyFont="1" applyFill="1" applyBorder="1"/>
    <xf numFmtId="168" fontId="3" fillId="4" borderId="0" xfId="3" applyFont="1" applyFill="1" applyBorder="1"/>
    <xf numFmtId="0" fontId="31" fillId="4" borderId="14" xfId="5" applyFont="1" applyFill="1" applyBorder="1"/>
    <xf numFmtId="176" fontId="2" fillId="4" borderId="7" xfId="5" applyNumberFormat="1" applyFont="1" applyFill="1" applyBorder="1"/>
    <xf numFmtId="176" fontId="2" fillId="4" borderId="7" xfId="3" applyNumberFormat="1" applyFont="1" applyFill="1" applyBorder="1"/>
    <xf numFmtId="168" fontId="0" fillId="0" borderId="0" xfId="3" applyFont="1"/>
    <xf numFmtId="0" fontId="4" fillId="4" borderId="14" xfId="5" applyFill="1" applyBorder="1"/>
    <xf numFmtId="0" fontId="4" fillId="4" borderId="0" xfId="5" applyFill="1" applyAlignment="1">
      <alignment wrapText="1"/>
    </xf>
    <xf numFmtId="0" fontId="4" fillId="4" borderId="14" xfId="5" applyFill="1" applyBorder="1" applyAlignment="1">
      <alignment horizontal="left"/>
    </xf>
    <xf numFmtId="0" fontId="3" fillId="4" borderId="5" xfId="5" applyFont="1" applyFill="1" applyBorder="1"/>
    <xf numFmtId="0" fontId="31" fillId="4" borderId="14" xfId="5" applyFont="1" applyFill="1" applyBorder="1" applyAlignment="1">
      <alignment vertical="center"/>
    </xf>
    <xf numFmtId="0" fontId="31" fillId="4" borderId="0" xfId="5" applyFont="1" applyFill="1" applyAlignment="1">
      <alignment vertical="center"/>
    </xf>
    <xf numFmtId="176" fontId="4" fillId="4" borderId="0" xfId="5" applyNumberFormat="1" applyFill="1"/>
    <xf numFmtId="168" fontId="3" fillId="0" borderId="0" xfId="3" applyFont="1"/>
    <xf numFmtId="0" fontId="3" fillId="4" borderId="9" xfId="5" applyFont="1" applyFill="1" applyBorder="1"/>
    <xf numFmtId="0" fontId="3" fillId="4" borderId="0" xfId="5" applyFont="1" applyFill="1"/>
    <xf numFmtId="1" fontId="2" fillId="8" borderId="0" xfId="5" applyNumberFormat="1" applyFont="1" applyFill="1"/>
    <xf numFmtId="167" fontId="4" fillId="4" borderId="0" xfId="5" applyNumberFormat="1" applyFill="1" applyAlignment="1">
      <alignment vertical="center"/>
    </xf>
    <xf numFmtId="3" fontId="4" fillId="0" borderId="0" xfId="5" applyNumberFormat="1" applyAlignment="1">
      <alignment vertical="center"/>
    </xf>
    <xf numFmtId="176" fontId="3" fillId="4" borderId="0" xfId="3" applyNumberFormat="1" applyFont="1" applyFill="1" applyBorder="1"/>
    <xf numFmtId="0" fontId="4" fillId="0" borderId="0" xfId="5" applyAlignment="1">
      <alignment vertical="center"/>
    </xf>
    <xf numFmtId="0" fontId="4" fillId="4" borderId="18" xfId="5" applyFill="1" applyBorder="1"/>
    <xf numFmtId="0" fontId="4" fillId="4" borderId="5" xfId="5" applyFill="1" applyBorder="1"/>
    <xf numFmtId="176" fontId="3" fillId="0" borderId="0" xfId="3" applyNumberFormat="1" applyFont="1" applyAlignment="1">
      <alignment vertical="center"/>
    </xf>
    <xf numFmtId="0" fontId="33" fillId="4" borderId="0" xfId="5" applyFont="1" applyFill="1" applyAlignment="1">
      <alignment vertical="center"/>
    </xf>
    <xf numFmtId="0" fontId="4" fillId="4" borderId="0" xfId="5" applyFill="1" applyAlignment="1">
      <alignment vertical="center"/>
    </xf>
    <xf numFmtId="167" fontId="4" fillId="4" borderId="0" xfId="5" applyNumberFormat="1" applyFill="1"/>
    <xf numFmtId="0" fontId="3" fillId="4" borderId="9" xfId="5" applyFont="1" applyFill="1" applyBorder="1" applyAlignment="1">
      <alignment vertical="center"/>
    </xf>
    <xf numFmtId="0" fontId="4" fillId="4" borderId="17" xfId="5" applyFill="1" applyBorder="1"/>
    <xf numFmtId="0" fontId="4" fillId="4" borderId="4" xfId="5" applyFill="1" applyBorder="1"/>
    <xf numFmtId="3" fontId="4" fillId="4" borderId="0" xfId="5" applyNumberFormat="1" applyFill="1"/>
    <xf numFmtId="3" fontId="3" fillId="4" borderId="0" xfId="5" applyNumberFormat="1" applyFont="1" applyFill="1"/>
    <xf numFmtId="3" fontId="3" fillId="4" borderId="4" xfId="5" applyNumberFormat="1" applyFont="1" applyFill="1" applyBorder="1"/>
    <xf numFmtId="0" fontId="4" fillId="4" borderId="14" xfId="5" applyFill="1" applyBorder="1" applyAlignment="1">
      <alignment horizontal="center"/>
    </xf>
    <xf numFmtId="3" fontId="4" fillId="4" borderId="14" xfId="5" applyNumberFormat="1" applyFill="1" applyBorder="1" applyAlignment="1">
      <alignment horizontal="center"/>
    </xf>
    <xf numFmtId="0" fontId="4" fillId="4" borderId="0" xfId="5" applyFill="1" applyAlignment="1">
      <alignment vertical="center" wrapText="1"/>
    </xf>
    <xf numFmtId="0" fontId="3" fillId="4" borderId="18" xfId="5" applyFont="1" applyFill="1" applyBorder="1" applyAlignment="1">
      <alignment horizontal="right"/>
    </xf>
    <xf numFmtId="0" fontId="3" fillId="4" borderId="5" xfId="5" applyFont="1" applyFill="1" applyBorder="1" applyAlignment="1">
      <alignment horizontal="right"/>
    </xf>
    <xf numFmtId="3" fontId="3" fillId="4" borderId="5" xfId="5" applyNumberFormat="1" applyFont="1" applyFill="1" applyBorder="1"/>
    <xf numFmtId="0" fontId="4" fillId="4" borderId="19" xfId="5" applyFill="1" applyBorder="1"/>
    <xf numFmtId="3" fontId="4" fillId="4" borderId="9" xfId="5" applyNumberFormat="1" applyFill="1" applyBorder="1"/>
    <xf numFmtId="3" fontId="4" fillId="4" borderId="4" xfId="5" applyNumberFormat="1" applyFill="1" applyBorder="1"/>
    <xf numFmtId="0" fontId="3" fillId="4" borderId="18" xfId="5" applyFont="1" applyFill="1" applyBorder="1" applyAlignment="1">
      <alignment horizontal="center"/>
    </xf>
    <xf numFmtId="0" fontId="3" fillId="4" borderId="5" xfId="5" applyFont="1" applyFill="1" applyBorder="1" applyAlignment="1">
      <alignment horizontal="center"/>
    </xf>
    <xf numFmtId="3" fontId="4" fillId="4" borderId="5" xfId="5" applyNumberFormat="1" applyFill="1" applyBorder="1"/>
    <xf numFmtId="0" fontId="3" fillId="4" borderId="0" xfId="5" applyFont="1" applyFill="1" applyAlignment="1">
      <alignment horizontal="right"/>
    </xf>
    <xf numFmtId="0" fontId="3" fillId="4" borderId="5" xfId="5" applyFont="1" applyFill="1" applyBorder="1" applyAlignment="1">
      <alignment horizontal="right" vertical="center"/>
    </xf>
    <xf numFmtId="3" fontId="3" fillId="4" borderId="0" xfId="3" applyNumberFormat="1" applyFont="1" applyFill="1" applyBorder="1" applyAlignment="1">
      <alignment wrapText="1"/>
    </xf>
    <xf numFmtId="3" fontId="4" fillId="4" borderId="18" xfId="5" applyNumberFormat="1" applyFill="1" applyBorder="1" applyAlignment="1">
      <alignment horizontal="center"/>
    </xf>
    <xf numFmtId="0" fontId="4" fillId="4" borderId="5" xfId="5" applyFill="1" applyBorder="1" applyAlignment="1">
      <alignment vertical="center" wrapText="1"/>
    </xf>
    <xf numFmtId="0" fontId="3" fillId="4" borderId="7" xfId="5" applyFont="1" applyFill="1" applyBorder="1"/>
    <xf numFmtId="0" fontId="4" fillId="4" borderId="0" xfId="5" applyFill="1" applyAlignment="1">
      <alignment horizontal="right"/>
    </xf>
    <xf numFmtId="0" fontId="3" fillId="4" borderId="19" xfId="5" applyFont="1" applyFill="1" applyBorder="1" applyAlignment="1">
      <alignment horizontal="right" vertical="center"/>
    </xf>
    <xf numFmtId="176" fontId="5" fillId="4" borderId="8" xfId="3" applyNumberFormat="1" applyFont="1" applyFill="1" applyBorder="1"/>
    <xf numFmtId="0" fontId="12" fillId="4" borderId="4" xfId="5" applyFont="1" applyFill="1" applyBorder="1"/>
    <xf numFmtId="1" fontId="2" fillId="8" borderId="4" xfId="5" applyNumberFormat="1" applyFont="1" applyFill="1" applyBorder="1"/>
    <xf numFmtId="0" fontId="2" fillId="4" borderId="6" xfId="5" applyFont="1" applyFill="1" applyBorder="1"/>
    <xf numFmtId="1" fontId="2" fillId="4" borderId="7" xfId="5" applyNumberFormat="1" applyFont="1" applyFill="1" applyBorder="1"/>
    <xf numFmtId="176" fontId="5" fillId="4" borderId="7" xfId="3" applyNumberFormat="1" applyFont="1" applyFill="1" applyBorder="1"/>
    <xf numFmtId="0" fontId="5" fillId="4" borderId="16" xfId="5" applyFont="1" applyFill="1" applyBorder="1"/>
    <xf numFmtId="0" fontId="12" fillId="4" borderId="9" xfId="5" applyFont="1" applyFill="1" applyBorder="1"/>
    <xf numFmtId="176" fontId="12" fillId="4" borderId="9" xfId="3" applyNumberFormat="1" applyFont="1" applyFill="1" applyBorder="1"/>
    <xf numFmtId="176" fontId="12" fillId="4" borderId="17" xfId="3" applyNumberFormat="1" applyFont="1" applyFill="1" applyBorder="1"/>
    <xf numFmtId="0" fontId="5" fillId="4" borderId="14" xfId="5" applyFont="1" applyFill="1" applyBorder="1" applyAlignment="1">
      <alignment horizontal="left"/>
    </xf>
    <xf numFmtId="0" fontId="12" fillId="4" borderId="18" xfId="5" applyFont="1" applyFill="1" applyBorder="1"/>
    <xf numFmtId="0" fontId="12" fillId="4" borderId="5" xfId="5" applyFont="1" applyFill="1" applyBorder="1"/>
    <xf numFmtId="0" fontId="4" fillId="0" borderId="5" xfId="5" applyBorder="1"/>
    <xf numFmtId="176" fontId="5" fillId="4" borderId="5" xfId="3" applyNumberFormat="1" applyFont="1" applyFill="1" applyBorder="1"/>
    <xf numFmtId="176" fontId="5" fillId="4" borderId="19" xfId="3" applyNumberFormat="1" applyFont="1" applyFill="1" applyBorder="1"/>
    <xf numFmtId="0" fontId="12" fillId="4" borderId="14" xfId="5" applyFont="1" applyFill="1" applyBorder="1"/>
    <xf numFmtId="176" fontId="5" fillId="4" borderId="0" xfId="3" applyNumberFormat="1" applyFont="1" applyFill="1" applyBorder="1"/>
    <xf numFmtId="0" fontId="5" fillId="4" borderId="14" xfId="5" applyFont="1" applyFill="1" applyBorder="1"/>
    <xf numFmtId="176" fontId="5" fillId="4" borderId="5" xfId="5" applyNumberFormat="1" applyFont="1" applyFill="1" applyBorder="1"/>
    <xf numFmtId="176" fontId="5" fillId="4" borderId="19" xfId="5" applyNumberFormat="1" applyFont="1" applyFill="1" applyBorder="1"/>
    <xf numFmtId="176" fontId="12" fillId="4" borderId="0" xfId="5" applyNumberFormat="1" applyFont="1" applyFill="1"/>
    <xf numFmtId="0" fontId="5" fillId="4" borderId="18" xfId="5" applyFont="1" applyFill="1" applyBorder="1" applyAlignment="1">
      <alignment horizontal="left"/>
    </xf>
    <xf numFmtId="176" fontId="12" fillId="4" borderId="9" xfId="5" applyNumberFormat="1" applyFont="1" applyFill="1" applyBorder="1"/>
    <xf numFmtId="0" fontId="0" fillId="4" borderId="9" xfId="0" applyFill="1" applyBorder="1"/>
    <xf numFmtId="167" fontId="0" fillId="4" borderId="9" xfId="1" applyNumberFormat="1" applyFont="1" applyFill="1" applyBorder="1"/>
    <xf numFmtId="0" fontId="2" fillId="4" borderId="14" xfId="0" applyFont="1" applyFill="1" applyBorder="1"/>
    <xf numFmtId="0" fontId="0" fillId="4" borderId="0" xfId="0" applyFill="1"/>
    <xf numFmtId="167" fontId="0" fillId="4" borderId="0" xfId="1" applyNumberFormat="1" applyFont="1" applyFill="1" applyBorder="1"/>
    <xf numFmtId="0" fontId="31" fillId="4" borderId="14" xfId="0" applyFont="1" applyFill="1" applyBorder="1"/>
    <xf numFmtId="0" fontId="0" fillId="4" borderId="14" xfId="0" applyFill="1" applyBorder="1" applyAlignment="1">
      <alignment vertical="center"/>
    </xf>
    <xf numFmtId="0" fontId="3" fillId="4" borderId="14" xfId="0" applyFont="1" applyFill="1" applyBorder="1" applyAlignment="1">
      <alignment horizontal="left" vertical="center"/>
    </xf>
    <xf numFmtId="0" fontId="0" fillId="4" borderId="5" xfId="0" applyFill="1" applyBorder="1"/>
    <xf numFmtId="167" fontId="0" fillId="4" borderId="0" xfId="1" applyNumberFormat="1" applyFont="1" applyFill="1"/>
    <xf numFmtId="0" fontId="0" fillId="4" borderId="16" xfId="0" applyFill="1" applyBorder="1" applyAlignment="1">
      <alignment vertical="center"/>
    </xf>
    <xf numFmtId="0" fontId="11" fillId="4" borderId="14" xfId="0" applyFont="1" applyFill="1" applyBorder="1"/>
    <xf numFmtId="0" fontId="2" fillId="0" borderId="0" xfId="0" applyFont="1"/>
    <xf numFmtId="0" fontId="0" fillId="4" borderId="14" xfId="0" applyFill="1" applyBorder="1"/>
    <xf numFmtId="164" fontId="0" fillId="4" borderId="9" xfId="1" applyFont="1" applyFill="1" applyBorder="1"/>
    <xf numFmtId="164" fontId="0" fillId="4" borderId="0" xfId="1" applyFont="1" applyFill="1" applyBorder="1"/>
    <xf numFmtId="164" fontId="0" fillId="4" borderId="0" xfId="1" applyFont="1" applyFill="1"/>
    <xf numFmtId="189" fontId="1" fillId="0" borderId="0" xfId="190"/>
    <xf numFmtId="1" fontId="1" fillId="0" borderId="0" xfId="190" applyNumberFormat="1"/>
    <xf numFmtId="0" fontId="2" fillId="4" borderId="0" xfId="0" applyFont="1" applyFill="1"/>
    <xf numFmtId="189" fontId="1" fillId="4" borderId="0" xfId="190" applyFill="1"/>
    <xf numFmtId="167" fontId="2" fillId="4" borderId="0" xfId="1" applyNumberFormat="1" applyFont="1" applyFill="1"/>
    <xf numFmtId="167" fontId="1" fillId="4" borderId="0" xfId="1" applyNumberFormat="1" applyFill="1"/>
    <xf numFmtId="1" fontId="1" fillId="4" borderId="0" xfId="190" applyNumberFormat="1" applyFill="1"/>
    <xf numFmtId="1" fontId="2" fillId="4" borderId="0" xfId="0" applyNumberFormat="1" applyFont="1" applyFill="1" applyAlignment="1">
      <alignment horizontal="center"/>
    </xf>
    <xf numFmtId="0" fontId="0" fillId="4" borderId="17" xfId="0" applyFill="1" applyBorder="1"/>
    <xf numFmtId="0" fontId="0" fillId="4" borderId="4" xfId="0" applyFill="1" applyBorder="1"/>
    <xf numFmtId="0" fontId="0" fillId="0" borderId="14" xfId="0" applyBorder="1"/>
    <xf numFmtId="164" fontId="0" fillId="4" borderId="4" xfId="1" applyFont="1" applyFill="1" applyBorder="1"/>
    <xf numFmtId="164" fontId="0" fillId="0" borderId="0" xfId="0" applyNumberFormat="1"/>
    <xf numFmtId="167" fontId="0" fillId="4" borderId="4" xfId="1" applyNumberFormat="1" applyFont="1" applyFill="1" applyBorder="1"/>
    <xf numFmtId="0" fontId="5" fillId="4" borderId="18" xfId="5" applyFont="1" applyFill="1" applyBorder="1"/>
    <xf numFmtId="168" fontId="4" fillId="4" borderId="9" xfId="3" applyFont="1" applyFill="1" applyBorder="1"/>
    <xf numFmtId="168" fontId="4" fillId="4" borderId="0" xfId="3" applyFont="1" applyFill="1" applyBorder="1"/>
    <xf numFmtId="0" fontId="5" fillId="4" borderId="0" xfId="194" applyFont="1" applyFill="1"/>
    <xf numFmtId="2" fontId="5" fillId="4" borderId="0" xfId="194" applyNumberFormat="1" applyFont="1" applyFill="1" applyAlignment="1">
      <alignment vertical="center" wrapText="1"/>
    </xf>
    <xf numFmtId="169" fontId="12" fillId="4" borderId="0" xfId="4" applyNumberFormat="1" applyFont="1" applyFill="1"/>
    <xf numFmtId="43" fontId="1" fillId="4" borderId="0" xfId="4" applyFont="1" applyFill="1"/>
    <xf numFmtId="43" fontId="1" fillId="0" borderId="0" xfId="4" applyFont="1"/>
    <xf numFmtId="0" fontId="3" fillId="4" borderId="9" xfId="111" applyFont="1" applyFill="1" applyBorder="1" applyAlignment="1">
      <alignment vertical="center"/>
    </xf>
    <xf numFmtId="43" fontId="1" fillId="4" borderId="9" xfId="4" applyFont="1" applyFill="1" applyBorder="1"/>
    <xf numFmtId="0" fontId="3" fillId="4" borderId="14" xfId="111" applyFont="1" applyFill="1" applyBorder="1" applyAlignment="1">
      <alignment vertical="center"/>
    </xf>
    <xf numFmtId="0" fontId="3" fillId="4" borderId="0" xfId="111" applyFont="1" applyFill="1" applyAlignment="1">
      <alignment vertical="center"/>
    </xf>
    <xf numFmtId="43" fontId="1" fillId="4" borderId="0" xfId="4" applyFont="1" applyFill="1" applyBorder="1"/>
    <xf numFmtId="0" fontId="3" fillId="4" borderId="14" xfId="111" applyFont="1" applyFill="1" applyBorder="1"/>
    <xf numFmtId="0" fontId="3" fillId="4" borderId="0" xfId="111" applyFont="1" applyFill="1"/>
    <xf numFmtId="0" fontId="31" fillId="4" borderId="14" xfId="194" applyFont="1" applyFill="1" applyBorder="1"/>
    <xf numFmtId="0" fontId="1" fillId="6" borderId="0" xfId="194" applyFill="1"/>
    <xf numFmtId="0" fontId="2" fillId="8" borderId="14" xfId="194" applyFont="1" applyFill="1" applyBorder="1"/>
    <xf numFmtId="1" fontId="2" fillId="8" borderId="0" xfId="194" applyNumberFormat="1" applyFont="1" applyFill="1"/>
    <xf numFmtId="1" fontId="2" fillId="8" borderId="0" xfId="194" applyNumberFormat="1" applyFont="1" applyFill="1" applyAlignment="1">
      <alignment horizontal="center"/>
    </xf>
    <xf numFmtId="1" fontId="2" fillId="8" borderId="4" xfId="194" applyNumberFormat="1" applyFont="1" applyFill="1" applyBorder="1" applyAlignment="1">
      <alignment horizontal="center"/>
    </xf>
    <xf numFmtId="43" fontId="2" fillId="0" borderId="0" xfId="4" applyFont="1"/>
    <xf numFmtId="0" fontId="5" fillId="4" borderId="14" xfId="194" applyFont="1" applyFill="1" applyBorder="1" applyAlignment="1">
      <alignment horizontal="left"/>
    </xf>
    <xf numFmtId="3" fontId="5" fillId="4" borderId="0" xfId="194" applyNumberFormat="1" applyFont="1" applyFill="1" applyAlignment="1">
      <alignment vertical="center"/>
    </xf>
    <xf numFmtId="169" fontId="12" fillId="4" borderId="0" xfId="4" applyNumberFormat="1" applyFont="1" applyFill="1" applyBorder="1"/>
    <xf numFmtId="169" fontId="12" fillId="4" borderId="4" xfId="4" applyNumberFormat="1" applyFont="1" applyFill="1" applyBorder="1"/>
    <xf numFmtId="0" fontId="5" fillId="4" borderId="14" xfId="194" applyFont="1" applyFill="1" applyBorder="1"/>
    <xf numFmtId="0" fontId="5" fillId="4" borderId="0" xfId="194" applyFont="1" applyFill="1" applyAlignment="1">
      <alignment vertical="center" wrapText="1"/>
    </xf>
    <xf numFmtId="43" fontId="4" fillId="0" borderId="0" xfId="4" applyFont="1"/>
    <xf numFmtId="43" fontId="4" fillId="0" borderId="0" xfId="4" applyFont="1" applyAlignment="1">
      <alignment horizontal="center"/>
    </xf>
    <xf numFmtId="0" fontId="5" fillId="4" borderId="18" xfId="194" applyFont="1" applyFill="1" applyBorder="1"/>
    <xf numFmtId="0" fontId="12" fillId="4" borderId="0" xfId="194" applyFont="1" applyFill="1"/>
    <xf numFmtId="191" fontId="2" fillId="4" borderId="0" xfId="4" applyNumberFormat="1" applyFont="1" applyFill="1" applyBorder="1"/>
    <xf numFmtId="43" fontId="1" fillId="4" borderId="5" xfId="4" applyFont="1" applyFill="1" applyBorder="1"/>
    <xf numFmtId="191" fontId="1" fillId="4" borderId="0" xfId="4" applyNumberFormat="1" applyFont="1" applyFill="1"/>
    <xf numFmtId="0" fontId="4" fillId="4" borderId="0" xfId="111" applyFill="1" applyAlignment="1">
      <alignment vertical="center"/>
    </xf>
    <xf numFmtId="43" fontId="1" fillId="4" borderId="14" xfId="4" applyFont="1" applyFill="1" applyBorder="1"/>
    <xf numFmtId="0" fontId="2" fillId="4" borderId="14" xfId="194" applyFont="1" applyFill="1" applyBorder="1"/>
    <xf numFmtId="0" fontId="3" fillId="4" borderId="14" xfId="194" applyFont="1" applyFill="1" applyBorder="1"/>
    <xf numFmtId="0" fontId="12" fillId="4" borderId="14" xfId="194" applyFont="1" applyFill="1" applyBorder="1"/>
    <xf numFmtId="43" fontId="35" fillId="4" borderId="0" xfId="4" applyFont="1" applyFill="1" applyBorder="1"/>
    <xf numFmtId="43" fontId="3" fillId="0" borderId="0" xfId="4" applyFont="1"/>
    <xf numFmtId="43" fontId="1" fillId="0" borderId="0" xfId="4" applyFont="1" applyBorder="1"/>
    <xf numFmtId="0" fontId="36" fillId="4" borderId="14" xfId="5" applyFont="1" applyFill="1" applyBorder="1"/>
    <xf numFmtId="2" fontId="5" fillId="4" borderId="0" xfId="5" applyNumberFormat="1" applyFont="1" applyFill="1" applyAlignment="1">
      <alignment vertical="center" wrapText="1"/>
    </xf>
    <xf numFmtId="169" fontId="12" fillId="4" borderId="0" xfId="3" applyNumberFormat="1" applyFont="1" applyFill="1" applyBorder="1"/>
    <xf numFmtId="169" fontId="12" fillId="4" borderId="4" xfId="3" applyNumberFormat="1" applyFont="1" applyFill="1" applyBorder="1"/>
    <xf numFmtId="0" fontId="5" fillId="4" borderId="0" xfId="5" applyFont="1" applyFill="1" applyAlignment="1">
      <alignment vertical="center" wrapText="1"/>
    </xf>
    <xf numFmtId="176" fontId="3" fillId="4" borderId="9" xfId="3" applyNumberFormat="1" applyFont="1" applyFill="1" applyBorder="1"/>
    <xf numFmtId="176" fontId="3" fillId="4" borderId="17" xfId="3" applyNumberFormat="1" applyFont="1" applyFill="1" applyBorder="1"/>
    <xf numFmtId="3" fontId="5" fillId="4" borderId="0" xfId="5" applyNumberFormat="1" applyFont="1" applyFill="1" applyAlignment="1">
      <alignment vertical="center"/>
    </xf>
    <xf numFmtId="2" fontId="5" fillId="4" borderId="5" xfId="5" applyNumberFormat="1" applyFont="1" applyFill="1" applyBorder="1" applyAlignment="1">
      <alignment vertical="center" wrapText="1"/>
    </xf>
    <xf numFmtId="169" fontId="12" fillId="4" borderId="5" xfId="3" applyNumberFormat="1" applyFont="1" applyFill="1" applyBorder="1"/>
    <xf numFmtId="169" fontId="12" fillId="4" borderId="19" xfId="3" applyNumberFormat="1" applyFont="1" applyFill="1" applyBorder="1"/>
    <xf numFmtId="2" fontId="5" fillId="4" borderId="9" xfId="5" applyNumberFormat="1" applyFont="1" applyFill="1" applyBorder="1" applyAlignment="1">
      <alignment vertical="center" wrapText="1"/>
    </xf>
    <xf numFmtId="169" fontId="12" fillId="4" borderId="9" xfId="3" applyNumberFormat="1" applyFont="1" applyFill="1" applyBorder="1"/>
    <xf numFmtId="0" fontId="3" fillId="6" borderId="0" xfId="5" applyFont="1" applyFill="1" applyAlignment="1">
      <alignment horizontal="left"/>
    </xf>
    <xf numFmtId="168" fontId="4" fillId="4" borderId="19" xfId="3" applyFont="1" applyFill="1" applyBorder="1"/>
    <xf numFmtId="169" fontId="12" fillId="4" borderId="0" xfId="104" applyNumberFormat="1" applyFont="1" applyFill="1" applyBorder="1"/>
    <xf numFmtId="0" fontId="5" fillId="4" borderId="0" xfId="5" applyFont="1" applyFill="1"/>
    <xf numFmtId="169" fontId="5" fillId="4" borderId="0" xfId="104" applyNumberFormat="1" applyFont="1" applyFill="1"/>
    <xf numFmtId="169" fontId="5" fillId="4" borderId="0" xfId="104" applyNumberFormat="1" applyFont="1" applyFill="1" applyBorder="1"/>
    <xf numFmtId="169" fontId="12" fillId="4" borderId="0" xfId="104" applyNumberFormat="1" applyFont="1" applyFill="1"/>
    <xf numFmtId="169" fontId="12" fillId="4" borderId="9" xfId="104" applyNumberFormat="1" applyFont="1" applyFill="1" applyBorder="1"/>
    <xf numFmtId="0" fontId="3" fillId="0" borderId="0" xfId="5" applyFont="1" applyAlignment="1">
      <alignment horizontal="center"/>
    </xf>
    <xf numFmtId="169" fontId="4" fillId="4" borderId="0" xfId="5" applyNumberFormat="1" applyFill="1"/>
    <xf numFmtId="0" fontId="2" fillId="8" borderId="14" xfId="199" applyFont="1" applyFill="1" applyBorder="1"/>
    <xf numFmtId="1" fontId="2" fillId="8" borderId="0" xfId="199" applyNumberFormat="1" applyFont="1" applyFill="1"/>
    <xf numFmtId="1" fontId="2" fillId="8" borderId="0" xfId="199" applyNumberFormat="1" applyFont="1" applyFill="1" applyAlignment="1">
      <alignment horizontal="center"/>
    </xf>
    <xf numFmtId="1" fontId="2" fillId="8" borderId="4" xfId="199" applyNumberFormat="1" applyFont="1" applyFill="1" applyBorder="1" applyAlignment="1">
      <alignment horizontal="center"/>
    </xf>
    <xf numFmtId="0" fontId="5" fillId="4" borderId="14" xfId="199" applyFont="1" applyFill="1" applyBorder="1"/>
    <xf numFmtId="3" fontId="5" fillId="4" borderId="0" xfId="199" applyNumberFormat="1" applyFont="1" applyFill="1" applyAlignment="1">
      <alignment vertical="center"/>
    </xf>
    <xf numFmtId="169" fontId="12" fillId="4" borderId="0" xfId="193" applyNumberFormat="1" applyFont="1" applyFill="1" applyBorder="1"/>
    <xf numFmtId="169" fontId="12" fillId="4" borderId="4" xfId="193" applyNumberFormat="1" applyFont="1" applyFill="1" applyBorder="1"/>
    <xf numFmtId="2" fontId="5" fillId="4" borderId="0" xfId="199" applyNumberFormat="1" applyFont="1" applyFill="1" applyAlignment="1">
      <alignment vertical="center" wrapText="1"/>
    </xf>
    <xf numFmtId="0" fontId="5" fillId="4" borderId="0" xfId="199" applyFont="1" applyFill="1" applyAlignment="1">
      <alignment vertical="center" wrapText="1"/>
    </xf>
    <xf numFmtId="0" fontId="4" fillId="4" borderId="9" xfId="5" applyFill="1" applyBorder="1" applyAlignment="1">
      <alignment vertical="center" wrapText="1"/>
    </xf>
    <xf numFmtId="0" fontId="5" fillId="4" borderId="18" xfId="199" applyFont="1" applyFill="1" applyBorder="1"/>
    <xf numFmtId="3" fontId="5" fillId="4" borderId="5" xfId="199" applyNumberFormat="1" applyFont="1" applyFill="1" applyBorder="1" applyAlignment="1">
      <alignment vertical="center"/>
    </xf>
    <xf numFmtId="169" fontId="12" fillId="4" borderId="5" xfId="193" applyNumberFormat="1" applyFont="1" applyFill="1" applyBorder="1"/>
    <xf numFmtId="0" fontId="3" fillId="5" borderId="9" xfId="5" applyFont="1" applyFill="1" applyBorder="1" applyAlignment="1">
      <alignment vertical="center"/>
    </xf>
    <xf numFmtId="0" fontId="37" fillId="4" borderId="0" xfId="5" applyFont="1" applyFill="1"/>
    <xf numFmtId="0" fontId="38" fillId="4" borderId="5" xfId="5" applyFont="1" applyFill="1" applyBorder="1"/>
    <xf numFmtId="0" fontId="38" fillId="4" borderId="9" xfId="5" applyFont="1" applyFill="1" applyBorder="1"/>
    <xf numFmtId="0" fontId="3" fillId="5" borderId="14" xfId="5" applyFont="1" applyFill="1" applyBorder="1" applyAlignment="1">
      <alignment vertical="center"/>
    </xf>
    <xf numFmtId="0" fontId="38" fillId="4" borderId="0" xfId="5" applyFont="1" applyFill="1"/>
    <xf numFmtId="0" fontId="37" fillId="4" borderId="9" xfId="5" applyFont="1" applyFill="1" applyBorder="1" applyAlignment="1">
      <alignment horizontal="left"/>
    </xf>
    <xf numFmtId="176" fontId="4" fillId="4" borderId="0" xfId="3" applyNumberFormat="1" applyFill="1" applyBorder="1"/>
    <xf numFmtId="0" fontId="2" fillId="4" borderId="18" xfId="194" applyFont="1" applyFill="1" applyBorder="1"/>
    <xf numFmtId="1" fontId="2" fillId="4" borderId="5" xfId="194" applyNumberFormat="1" applyFont="1" applyFill="1" applyBorder="1"/>
    <xf numFmtId="1" fontId="2" fillId="4" borderId="5" xfId="194" applyNumberFormat="1" applyFont="1" applyFill="1" applyBorder="1" applyAlignment="1">
      <alignment horizontal="center"/>
    </xf>
    <xf numFmtId="1" fontId="2" fillId="4" borderId="19" xfId="194" applyNumberFormat="1" applyFont="1" applyFill="1" applyBorder="1" applyAlignment="1">
      <alignment horizontal="center"/>
    </xf>
    <xf numFmtId="176" fontId="0" fillId="4" borderId="0" xfId="3" applyNumberFormat="1" applyFont="1" applyFill="1"/>
    <xf numFmtId="0" fontId="37" fillId="4" borderId="0" xfId="5" applyFont="1" applyFill="1" applyAlignment="1">
      <alignment vertical="center"/>
    </xf>
    <xf numFmtId="168" fontId="4" fillId="4" borderId="0" xfId="3" applyFill="1" applyBorder="1"/>
    <xf numFmtId="0" fontId="3" fillId="4" borderId="0" xfId="5" applyFont="1" applyFill="1" applyAlignment="1">
      <alignment horizontal="center"/>
    </xf>
    <xf numFmtId="0" fontId="3" fillId="4" borderId="0" xfId="5" applyFont="1" applyFill="1" applyAlignment="1">
      <alignment horizontal="left"/>
    </xf>
    <xf numFmtId="0" fontId="37" fillId="4" borderId="0" xfId="5" applyFont="1" applyFill="1" applyAlignment="1">
      <alignment horizontal="left"/>
    </xf>
    <xf numFmtId="3" fontId="3" fillId="4" borderId="0" xfId="5" applyNumberFormat="1" applyFont="1" applyFill="1" applyAlignment="1">
      <alignment horizontal="left"/>
    </xf>
    <xf numFmtId="193" fontId="0" fillId="4" borderId="0" xfId="3" applyNumberFormat="1" applyFont="1" applyFill="1" applyBorder="1"/>
    <xf numFmtId="0" fontId="4" fillId="4" borderId="0" xfId="5" applyFill="1" applyAlignment="1">
      <alignment horizontal="center" vertical="center" wrapText="1"/>
    </xf>
    <xf numFmtId="0" fontId="38" fillId="4" borderId="0" xfId="5" applyFont="1" applyFill="1" applyAlignment="1">
      <alignment horizontal="center" vertical="center" wrapText="1"/>
    </xf>
    <xf numFmtId="194" fontId="4" fillId="4" borderId="0" xfId="5" applyNumberFormat="1" applyFill="1" applyAlignment="1">
      <alignment vertical="center"/>
    </xf>
    <xf numFmtId="194" fontId="0" fillId="4" borderId="0" xfId="3" applyNumberFormat="1" applyFont="1" applyFill="1" applyBorder="1" applyAlignment="1">
      <alignment horizontal="center" vertical="center"/>
    </xf>
    <xf numFmtId="176" fontId="4" fillId="4" borderId="0" xfId="3" applyNumberFormat="1" applyFont="1" applyFill="1" applyBorder="1" applyAlignment="1">
      <alignment vertical="center"/>
    </xf>
    <xf numFmtId="194" fontId="4" fillId="4" borderId="0" xfId="3" applyNumberFormat="1" applyFont="1" applyFill="1" applyBorder="1"/>
    <xf numFmtId="194" fontId="0" fillId="4" borderId="0" xfId="3" applyNumberFormat="1" applyFont="1" applyFill="1"/>
    <xf numFmtId="176" fontId="4" fillId="4" borderId="0" xfId="3" applyNumberFormat="1" applyFill="1" applyBorder="1" applyAlignment="1">
      <alignment vertical="center"/>
    </xf>
    <xf numFmtId="194" fontId="4" fillId="4" borderId="0" xfId="3" applyNumberFormat="1" applyFill="1" applyBorder="1"/>
    <xf numFmtId="194" fontId="0" fillId="4" borderId="0" xfId="3" applyNumberFormat="1" applyFont="1" applyFill="1" applyAlignment="1">
      <alignment horizontal="center" vertical="center"/>
    </xf>
    <xf numFmtId="194" fontId="4" fillId="4" borderId="0" xfId="5" applyNumberFormat="1" applyFill="1"/>
    <xf numFmtId="176" fontId="4" fillId="4" borderId="0" xfId="3" applyNumberFormat="1" applyFont="1" applyFill="1" applyBorder="1"/>
    <xf numFmtId="170" fontId="4" fillId="4" borderId="0" xfId="5" applyNumberFormat="1" applyFill="1"/>
    <xf numFmtId="170" fontId="0" fillId="4" borderId="0" xfId="3" applyNumberFormat="1" applyFont="1" applyFill="1"/>
    <xf numFmtId="176" fontId="4" fillId="4" borderId="0" xfId="3" applyNumberFormat="1" applyFont="1" applyFill="1"/>
    <xf numFmtId="194" fontId="4" fillId="4" borderId="0" xfId="3" applyNumberFormat="1" applyFont="1" applyFill="1"/>
    <xf numFmtId="176" fontId="4" fillId="4" borderId="0" xfId="3" applyNumberFormat="1" applyFill="1"/>
    <xf numFmtId="195" fontId="0" fillId="4" borderId="0" xfId="3" applyNumberFormat="1" applyFont="1" applyFill="1"/>
    <xf numFmtId="1" fontId="4" fillId="4" borderId="0" xfId="5" applyNumberFormat="1" applyFill="1"/>
    <xf numFmtId="193" fontId="0" fillId="4" borderId="0" xfId="3" applyNumberFormat="1" applyFont="1" applyFill="1"/>
    <xf numFmtId="0" fontId="5" fillId="4" borderId="14" xfId="194" applyFont="1" applyFill="1" applyBorder="1" applyAlignment="1">
      <alignment vertical="center"/>
    </xf>
    <xf numFmtId="0" fontId="2" fillId="4" borderId="16" xfId="0" applyFont="1" applyFill="1" applyBorder="1"/>
    <xf numFmtId="0" fontId="4" fillId="4" borderId="14" xfId="5" applyFill="1" applyBorder="1" applyAlignment="1">
      <alignment horizontal="center" vertical="center"/>
    </xf>
    <xf numFmtId="0" fontId="39" fillId="6" borderId="0" xfId="0" applyFont="1" applyFill="1" applyAlignment="1">
      <alignment horizontal="center" wrapText="1"/>
    </xf>
    <xf numFmtId="3" fontId="4" fillId="4" borderId="0" xfId="5" applyNumberFormat="1" applyFill="1" applyAlignment="1">
      <alignment vertical="center"/>
    </xf>
    <xf numFmtId="191" fontId="4" fillId="4" borderId="0" xfId="4" applyNumberFormat="1" applyFont="1" applyFill="1" applyBorder="1" applyAlignment="1">
      <alignment vertical="center"/>
    </xf>
    <xf numFmtId="0" fontId="4" fillId="4" borderId="18" xfId="5" applyFill="1" applyBorder="1" applyAlignment="1">
      <alignment vertical="center"/>
    </xf>
    <xf numFmtId="0" fontId="4" fillId="4" borderId="5" xfId="5" applyFill="1" applyBorder="1" applyAlignment="1">
      <alignment vertical="center"/>
    </xf>
    <xf numFmtId="0" fontId="33" fillId="4" borderId="0" xfId="5" applyFont="1" applyFill="1"/>
    <xf numFmtId="168" fontId="33" fillId="4" borderId="0" xfId="3" applyFont="1" applyFill="1"/>
    <xf numFmtId="0" fontId="33" fillId="4" borderId="9" xfId="5" applyFont="1" applyFill="1" applyBorder="1"/>
    <xf numFmtId="168" fontId="33" fillId="4" borderId="9" xfId="3" applyFont="1" applyFill="1" applyBorder="1"/>
    <xf numFmtId="0" fontId="33" fillId="4" borderId="14" xfId="5" applyFont="1" applyFill="1" applyBorder="1"/>
    <xf numFmtId="0" fontId="31" fillId="4" borderId="0" xfId="5" applyFont="1" applyFill="1"/>
    <xf numFmtId="0" fontId="3" fillId="4" borderId="4" xfId="5" applyFont="1" applyFill="1" applyBorder="1"/>
    <xf numFmtId="0" fontId="4" fillId="4" borderId="14" xfId="5" applyFill="1" applyBorder="1" applyAlignment="1">
      <alignment vertical="center"/>
    </xf>
    <xf numFmtId="0" fontId="33" fillId="4" borderId="18" xfId="5" applyFont="1" applyFill="1" applyBorder="1"/>
    <xf numFmtId="0" fontId="33" fillId="4" borderId="5" xfId="5" applyFont="1" applyFill="1" applyBorder="1"/>
    <xf numFmtId="176" fontId="33" fillId="4" borderId="5" xfId="3" applyNumberFormat="1" applyFont="1" applyFill="1" applyBorder="1"/>
    <xf numFmtId="0" fontId="0" fillId="6" borderId="0" xfId="0" applyFill="1"/>
    <xf numFmtId="0" fontId="40" fillId="8" borderId="14" xfId="199" applyFont="1" applyFill="1" applyBorder="1"/>
    <xf numFmtId="1" fontId="40" fillId="8" borderId="0" xfId="199" applyNumberFormat="1" applyFont="1" applyFill="1"/>
    <xf numFmtId="1" fontId="40" fillId="8" borderId="0" xfId="199" applyNumberFormat="1" applyFont="1" applyFill="1" applyAlignment="1">
      <alignment horizontal="center"/>
    </xf>
    <xf numFmtId="1" fontId="40" fillId="8" borderId="4" xfId="199" applyNumberFormat="1" applyFont="1" applyFill="1" applyBorder="1" applyAlignment="1">
      <alignment horizontal="center"/>
    </xf>
    <xf numFmtId="0" fontId="4" fillId="4" borderId="0" xfId="0" applyFont="1" applyFill="1" applyAlignment="1">
      <alignment vertical="center"/>
    </xf>
    <xf numFmtId="0" fontId="4" fillId="4" borderId="0" xfId="0" applyFont="1" applyFill="1"/>
    <xf numFmtId="0" fontId="3" fillId="4" borderId="0" xfId="0" applyFont="1" applyFill="1" applyAlignment="1">
      <alignment vertical="center"/>
    </xf>
    <xf numFmtId="0" fontId="41" fillId="8" borderId="14" xfId="0" applyFont="1" applyFill="1" applyBorder="1"/>
    <xf numFmtId="1" fontId="41" fillId="8" borderId="0" xfId="0" applyNumberFormat="1" applyFont="1" applyFill="1"/>
    <xf numFmtId="1" fontId="41" fillId="8" borderId="0" xfId="1" applyNumberFormat="1" applyFont="1" applyFill="1" applyAlignment="1">
      <alignment horizontal="center"/>
    </xf>
    <xf numFmtId="3" fontId="41" fillId="4" borderId="14" xfId="0" applyNumberFormat="1" applyFont="1" applyFill="1" applyBorder="1"/>
    <xf numFmtId="3" fontId="41" fillId="4" borderId="0" xfId="0" applyNumberFormat="1" applyFont="1" applyFill="1" applyAlignment="1">
      <alignment wrapText="1"/>
    </xf>
    <xf numFmtId="167" fontId="41" fillId="4" borderId="0" xfId="1" applyNumberFormat="1" applyFont="1" applyFill="1"/>
    <xf numFmtId="189" fontId="35" fillId="4" borderId="0" xfId="190" applyFont="1" applyFill="1"/>
    <xf numFmtId="3" fontId="35" fillId="4" borderId="0" xfId="0" applyNumberFormat="1" applyFont="1" applyFill="1" applyAlignment="1">
      <alignment wrapText="1"/>
    </xf>
    <xf numFmtId="167" fontId="35" fillId="4" borderId="0" xfId="1" applyNumberFormat="1" applyFont="1" applyFill="1"/>
    <xf numFmtId="3" fontId="35" fillId="4" borderId="14" xfId="0" applyNumberFormat="1" applyFont="1" applyFill="1" applyBorder="1"/>
    <xf numFmtId="0" fontId="41" fillId="31" borderId="14" xfId="0" applyFont="1" applyFill="1" applyBorder="1"/>
    <xf numFmtId="1" fontId="41" fillId="31" borderId="0" xfId="0" applyNumberFormat="1" applyFont="1" applyFill="1"/>
    <xf numFmtId="1" fontId="41" fillId="31" borderId="0" xfId="190" applyNumberFormat="1" applyFont="1" applyFill="1" applyAlignment="1">
      <alignment horizontal="center"/>
    </xf>
    <xf numFmtId="189" fontId="42" fillId="4" borderId="0" xfId="190" applyFont="1" applyFill="1"/>
    <xf numFmtId="0" fontId="42" fillId="4" borderId="0" xfId="0" applyFont="1" applyFill="1"/>
    <xf numFmtId="0" fontId="42" fillId="4" borderId="14" xfId="5" applyFont="1" applyFill="1" applyBorder="1"/>
    <xf numFmtId="0" fontId="36" fillId="4" borderId="14" xfId="111" applyFont="1" applyFill="1" applyBorder="1" applyAlignment="1">
      <alignment vertical="center"/>
    </xf>
    <xf numFmtId="2" fontId="3" fillId="5" borderId="0" xfId="5" applyNumberFormat="1" applyFont="1" applyFill="1" applyAlignment="1">
      <alignment horizontal="left" vertical="center"/>
    </xf>
    <xf numFmtId="2" fontId="4" fillId="5" borderId="0" xfId="5" applyNumberFormat="1" applyFill="1" applyAlignment="1">
      <alignment vertical="center"/>
    </xf>
    <xf numFmtId="0" fontId="3" fillId="5" borderId="0" xfId="5" applyFont="1" applyFill="1"/>
    <xf numFmtId="0" fontId="3" fillId="6" borderId="0" xfId="5" applyFont="1" applyFill="1"/>
    <xf numFmtId="0" fontId="4" fillId="6" borderId="0" xfId="5" applyFill="1" applyAlignment="1">
      <alignment vertical="center"/>
    </xf>
    <xf numFmtId="2" fontId="3" fillId="5" borderId="11" xfId="5" applyNumberFormat="1" applyFont="1" applyFill="1" applyBorder="1" applyAlignment="1">
      <alignment horizontal="left" vertical="center"/>
    </xf>
    <xf numFmtId="1" fontId="3" fillId="5" borderId="11" xfId="5" applyNumberFormat="1" applyFont="1" applyFill="1" applyBorder="1" applyAlignment="1">
      <alignment horizontal="right" vertical="center"/>
    </xf>
    <xf numFmtId="0" fontId="3" fillId="6" borderId="0" xfId="5" applyFont="1" applyFill="1" applyAlignment="1">
      <alignment horizontal="left" vertical="center" wrapText="1"/>
    </xf>
    <xf numFmtId="3" fontId="4" fillId="6" borderId="0" xfId="5" applyNumberFormat="1" applyFill="1" applyAlignment="1">
      <alignment vertical="center"/>
    </xf>
    <xf numFmtId="0" fontId="3" fillId="6" borderId="0" xfId="5" applyFont="1" applyFill="1" applyAlignment="1">
      <alignment horizontal="left" vertical="center"/>
    </xf>
    <xf numFmtId="175" fontId="4" fillId="6" borderId="0" xfId="19" applyNumberFormat="1" applyFill="1" applyBorder="1" applyAlignment="1" applyProtection="1">
      <alignment vertical="center" wrapText="1"/>
    </xf>
    <xf numFmtId="3" fontId="4" fillId="4" borderId="0" xfId="5" applyNumberFormat="1" applyFill="1" applyAlignment="1">
      <alignment vertical="center" wrapText="1"/>
    </xf>
    <xf numFmtId="3" fontId="3" fillId="6" borderId="0" xfId="5" applyNumberFormat="1" applyFont="1" applyFill="1" applyAlignment="1">
      <alignment horizontal="left" vertical="center" wrapText="1"/>
    </xf>
    <xf numFmtId="3" fontId="3" fillId="6" borderId="0" xfId="5" applyNumberFormat="1" applyFont="1" applyFill="1" applyAlignment="1">
      <alignment horizontal="left" vertical="center"/>
    </xf>
    <xf numFmtId="0" fontId="3" fillId="32" borderId="0" xfId="5" applyFont="1" applyFill="1" applyAlignment="1">
      <alignment horizontal="left" vertical="center" wrapText="1"/>
    </xf>
    <xf numFmtId="0" fontId="4" fillId="6" borderId="13" xfId="5" applyFill="1" applyBorder="1" applyAlignment="1">
      <alignment vertical="center"/>
    </xf>
    <xf numFmtId="174" fontId="4" fillId="6" borderId="13" xfId="19" applyFill="1" applyBorder="1" applyAlignment="1" applyProtection="1">
      <alignment vertical="center"/>
    </xf>
    <xf numFmtId="0" fontId="3" fillId="6" borderId="0" xfId="5" applyFont="1" applyFill="1" applyAlignment="1">
      <alignment vertical="center"/>
    </xf>
    <xf numFmtId="175" fontId="4" fillId="4" borderId="0" xfId="5" applyNumberFormat="1" applyFill="1"/>
    <xf numFmtId="0" fontId="4" fillId="4" borderId="10" xfId="5" applyFill="1" applyBorder="1"/>
    <xf numFmtId="0" fontId="36" fillId="4" borderId="14" xfId="194" applyFont="1" applyFill="1" applyBorder="1"/>
    <xf numFmtId="0" fontId="43" fillId="4" borderId="0" xfId="5" applyFont="1" applyFill="1"/>
    <xf numFmtId="0" fontId="36" fillId="5" borderId="16" xfId="5" applyFont="1" applyFill="1" applyBorder="1" applyAlignment="1">
      <alignment vertical="center"/>
    </xf>
    <xf numFmtId="0" fontId="36" fillId="5" borderId="14" xfId="5" applyFont="1" applyFill="1" applyBorder="1" applyAlignment="1">
      <alignment vertical="center"/>
    </xf>
    <xf numFmtId="0" fontId="31" fillId="5" borderId="16" xfId="5" applyFont="1" applyFill="1" applyBorder="1" applyAlignment="1">
      <alignment vertical="center"/>
    </xf>
    <xf numFmtId="0" fontId="36" fillId="4" borderId="14" xfId="0" applyFont="1" applyFill="1" applyBorder="1"/>
    <xf numFmtId="0" fontId="31" fillId="4" borderId="16" xfId="0" applyFont="1" applyFill="1" applyBorder="1"/>
    <xf numFmtId="0" fontId="31" fillId="4" borderId="16" xfId="5" applyFont="1" applyFill="1" applyBorder="1"/>
    <xf numFmtId="0" fontId="5" fillId="4" borderId="0" xfId="5" applyFont="1" applyFill="1" applyAlignment="1">
      <alignment horizontal="left"/>
    </xf>
    <xf numFmtId="176" fontId="5" fillId="4" borderId="0" xfId="5" applyNumberFormat="1" applyFont="1" applyFill="1"/>
    <xf numFmtId="0" fontId="31" fillId="4" borderId="16" xfId="23" applyFont="1" applyFill="1" applyBorder="1" applyAlignment="1">
      <alignment vertical="center"/>
    </xf>
    <xf numFmtId="0" fontId="36" fillId="4" borderId="0" xfId="111" applyFont="1" applyFill="1" applyAlignment="1">
      <alignment vertical="center"/>
    </xf>
    <xf numFmtId="0" fontId="31" fillId="4" borderId="14" xfId="23" applyFont="1" applyFill="1" applyBorder="1" applyAlignment="1">
      <alignment vertical="center"/>
    </xf>
    <xf numFmtId="0" fontId="40" fillId="4" borderId="14" xfId="5" applyFont="1" applyFill="1" applyBorder="1"/>
    <xf numFmtId="0" fontId="3" fillId="8" borderId="14" xfId="5" applyFont="1" applyFill="1" applyBorder="1"/>
    <xf numFmtId="0" fontId="3" fillId="8" borderId="0" xfId="5" applyFont="1" applyFill="1"/>
    <xf numFmtId="0" fontId="31" fillId="4" borderId="16" xfId="5" applyFont="1" applyFill="1" applyBorder="1" applyAlignment="1">
      <alignment vertical="center"/>
    </xf>
    <xf numFmtId="0" fontId="36" fillId="4" borderId="14" xfId="5" applyFont="1" applyFill="1" applyBorder="1" applyAlignment="1">
      <alignment vertical="center"/>
    </xf>
    <xf numFmtId="0" fontId="31" fillId="4" borderId="9" xfId="5" applyFont="1" applyFill="1" applyBorder="1"/>
    <xf numFmtId="0" fontId="31" fillId="4" borderId="9" xfId="5" applyFont="1" applyFill="1" applyBorder="1" applyAlignment="1">
      <alignment vertical="center"/>
    </xf>
    <xf numFmtId="0" fontId="4" fillId="4" borderId="5" xfId="27" applyFill="1" applyBorder="1" applyAlignment="1">
      <alignment horizontal="left" vertical="center" wrapText="1"/>
    </xf>
    <xf numFmtId="167" fontId="3" fillId="4" borderId="0" xfId="1" applyNumberFormat="1" applyFont="1" applyFill="1" applyAlignment="1">
      <alignment vertical="center"/>
    </xf>
    <xf numFmtId="167" fontId="4" fillId="6" borderId="0" xfId="5" applyNumberFormat="1" applyFill="1" applyAlignment="1">
      <alignment horizontal="right" vertical="center"/>
    </xf>
    <xf numFmtId="0" fontId="1" fillId="4" borderId="0" xfId="194" applyFill="1"/>
    <xf numFmtId="3" fontId="12" fillId="4" borderId="0" xfId="194" applyNumberFormat="1" applyFont="1" applyFill="1" applyAlignment="1">
      <alignment vertical="center"/>
    </xf>
    <xf numFmtId="2" fontId="12" fillId="4" borderId="0" xfId="194" applyNumberFormat="1" applyFont="1" applyFill="1" applyAlignment="1">
      <alignment vertical="center" wrapText="1"/>
    </xf>
    <xf numFmtId="0" fontId="12" fillId="4" borderId="0" xfId="194" applyFont="1" applyFill="1" applyAlignment="1">
      <alignment vertical="center" wrapText="1"/>
    </xf>
    <xf numFmtId="0" fontId="0" fillId="6" borderId="0" xfId="0" applyFill="1" applyAlignment="1">
      <alignment horizontal="left"/>
    </xf>
    <xf numFmtId="49" fontId="8" fillId="0" borderId="0" xfId="0" applyNumberFormat="1" applyFont="1" applyAlignment="1">
      <alignment horizontal="center" vertical="top"/>
    </xf>
    <xf numFmtId="49" fontId="9" fillId="0" borderId="0" xfId="0" applyNumberFormat="1" applyFont="1" applyAlignment="1">
      <alignment horizontal="center" vertical="top"/>
    </xf>
    <xf numFmtId="49" fontId="10" fillId="4" borderId="0" xfId="0" applyNumberFormat="1" applyFont="1" applyFill="1" applyAlignment="1">
      <alignment horizontal="justify" vertical="top"/>
    </xf>
    <xf numFmtId="49" fontId="9" fillId="4" borderId="0" xfId="0" applyNumberFormat="1" applyFont="1" applyFill="1" applyAlignment="1">
      <alignment horizontal="justify" vertical="top"/>
    </xf>
    <xf numFmtId="49" fontId="44" fillId="4" borderId="0" xfId="0" applyNumberFormat="1" applyFont="1" applyFill="1" applyAlignment="1">
      <alignment horizontal="left" vertical="top"/>
    </xf>
    <xf numFmtId="0" fontId="0" fillId="4" borderId="0" xfId="0" applyFill="1" applyAlignment="1">
      <alignment horizontal="center"/>
    </xf>
    <xf numFmtId="49" fontId="1" fillId="4" borderId="0" xfId="194" applyNumberFormat="1" applyFill="1" applyAlignment="1">
      <alignment horizontal="left"/>
    </xf>
    <xf numFmtId="0" fontId="12" fillId="4" borderId="0" xfId="194" applyFont="1" applyFill="1" applyAlignment="1">
      <alignment horizontal="left"/>
    </xf>
    <xf numFmtId="1" fontId="2" fillId="3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vertical="center"/>
    </xf>
    <xf numFmtId="167" fontId="3" fillId="2" borderId="0" xfId="0" applyNumberFormat="1" applyFont="1" applyFill="1" applyAlignment="1">
      <alignment vertical="center"/>
    </xf>
    <xf numFmtId="0" fontId="3" fillId="4" borderId="0" xfId="0" applyFont="1" applyFill="1" applyAlignment="1">
      <alignment horizontal="left" vertical="center"/>
    </xf>
    <xf numFmtId="0" fontId="3" fillId="2" borderId="14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 wrapText="1"/>
    </xf>
    <xf numFmtId="167" fontId="4" fillId="2" borderId="0" xfId="1" applyNumberFormat="1" applyFont="1" applyFill="1" applyBorder="1" applyAlignment="1">
      <alignment horizontal="right" vertical="center"/>
    </xf>
    <xf numFmtId="0" fontId="4" fillId="4" borderId="14" xfId="0" applyFont="1" applyFill="1" applyBorder="1" applyAlignment="1">
      <alignment horizontal="left" vertical="center"/>
    </xf>
    <xf numFmtId="167" fontId="4" fillId="4" borderId="0" xfId="1" applyNumberFormat="1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left" vertical="center"/>
    </xf>
    <xf numFmtId="167" fontId="3" fillId="2" borderId="0" xfId="1" applyNumberFormat="1" applyFont="1" applyFill="1" applyBorder="1" applyAlignment="1">
      <alignment horizontal="right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vertical="center"/>
    </xf>
    <xf numFmtId="9" fontId="2" fillId="4" borderId="0" xfId="2" applyFont="1" applyFill="1"/>
    <xf numFmtId="9" fontId="0" fillId="4" borderId="0" xfId="2" applyFont="1" applyFill="1"/>
    <xf numFmtId="0" fontId="3" fillId="2" borderId="16" xfId="0" applyFont="1" applyFill="1" applyBorder="1" applyAlignment="1">
      <alignment vertical="center"/>
    </xf>
    <xf numFmtId="9" fontId="0" fillId="4" borderId="0" xfId="2" applyFont="1" applyFill="1" applyBorder="1"/>
    <xf numFmtId="0" fontId="0" fillId="0" borderId="18" xfId="0" applyBorder="1"/>
    <xf numFmtId="0" fontId="5" fillId="4" borderId="6" xfId="194" applyFont="1" applyFill="1" applyBorder="1"/>
    <xf numFmtId="0" fontId="5" fillId="4" borderId="7" xfId="194" applyFont="1" applyFill="1" applyBorder="1" applyAlignment="1">
      <alignment vertical="center" wrapText="1"/>
    </xf>
    <xf numFmtId="169" fontId="5" fillId="4" borderId="7" xfId="4" applyNumberFormat="1" applyFont="1" applyFill="1" applyBorder="1"/>
    <xf numFmtId="0" fontId="5" fillId="4" borderId="6" xfId="194" applyFont="1" applyFill="1" applyBorder="1" applyAlignment="1">
      <alignment horizontal="left"/>
    </xf>
    <xf numFmtId="176" fontId="5" fillId="4" borderId="4" xfId="5" applyNumberFormat="1" applyFont="1" applyFill="1" applyBorder="1"/>
    <xf numFmtId="176" fontId="12" fillId="4" borderId="4" xfId="5" applyNumberFormat="1" applyFont="1" applyFill="1" applyBorder="1"/>
    <xf numFmtId="0" fontId="4" fillId="0" borderId="4" xfId="5" applyBorder="1"/>
    <xf numFmtId="176" fontId="12" fillId="4" borderId="17" xfId="5" applyNumberFormat="1" applyFont="1" applyFill="1" applyBorder="1"/>
    <xf numFmtId="0" fontId="3" fillId="8" borderId="28" xfId="5" applyFont="1" applyFill="1" applyBorder="1" applyAlignment="1">
      <alignment horizontal="center" vertical="center"/>
    </xf>
    <xf numFmtId="0" fontId="3" fillId="8" borderId="10" xfId="5" applyFont="1" applyFill="1" applyBorder="1" applyAlignment="1">
      <alignment horizontal="center" vertical="center"/>
    </xf>
    <xf numFmtId="0" fontId="3" fillId="8" borderId="10" xfId="5" applyFont="1" applyFill="1" applyBorder="1" applyAlignment="1">
      <alignment horizontal="right" vertical="center"/>
    </xf>
    <xf numFmtId="0" fontId="3" fillId="8" borderId="10" xfId="5" applyFont="1" applyFill="1" applyBorder="1" applyAlignment="1">
      <alignment horizontal="right"/>
    </xf>
    <xf numFmtId="0" fontId="3" fillId="8" borderId="29" xfId="5" applyFont="1" applyFill="1" applyBorder="1" applyAlignment="1">
      <alignment horizontal="right" vertical="center"/>
    </xf>
    <xf numFmtId="0" fontId="3" fillId="8" borderId="6" xfId="5" applyFont="1" applyFill="1" applyBorder="1" applyAlignment="1">
      <alignment horizontal="center" vertical="center"/>
    </xf>
    <xf numFmtId="0" fontId="3" fillId="8" borderId="7" xfId="5" applyFont="1" applyFill="1" applyBorder="1" applyAlignment="1">
      <alignment horizontal="center" vertical="center"/>
    </xf>
    <xf numFmtId="0" fontId="3" fillId="8" borderId="7" xfId="5" applyFont="1" applyFill="1" applyBorder="1" applyAlignment="1">
      <alignment horizontal="right" vertical="center"/>
    </xf>
    <xf numFmtId="0" fontId="3" fillId="8" borderId="7" xfId="5" applyFont="1" applyFill="1" applyBorder="1" applyAlignment="1">
      <alignment horizontal="right"/>
    </xf>
    <xf numFmtId="0" fontId="3" fillId="8" borderId="8" xfId="5" applyFont="1" applyFill="1" applyBorder="1" applyAlignment="1">
      <alignment horizontal="right" vertical="center"/>
    </xf>
    <xf numFmtId="187" fontId="4" fillId="4" borderId="0" xfId="5" applyNumberFormat="1" applyFill="1"/>
    <xf numFmtId="0" fontId="3" fillId="4" borderId="6" xfId="5" applyFont="1" applyFill="1" applyBorder="1" applyAlignment="1">
      <alignment horizontal="center" vertical="center"/>
    </xf>
    <xf numFmtId="0" fontId="3" fillId="4" borderId="7" xfId="5" applyFont="1" applyFill="1" applyBorder="1" applyAlignment="1">
      <alignment vertical="center" wrapText="1"/>
    </xf>
    <xf numFmtId="3" fontId="3" fillId="4" borderId="7" xfId="5" applyNumberFormat="1" applyFont="1" applyFill="1" applyBorder="1"/>
    <xf numFmtId="3" fontId="3" fillId="4" borderId="8" xfId="5" applyNumberFormat="1" applyFont="1" applyFill="1" applyBorder="1"/>
    <xf numFmtId="0" fontId="3" fillId="4" borderId="17" xfId="5" applyFont="1" applyFill="1" applyBorder="1"/>
    <xf numFmtId="0" fontId="3" fillId="4" borderId="4" xfId="5" applyFont="1" applyFill="1" applyBorder="1" applyAlignment="1">
      <alignment horizontal="right"/>
    </xf>
    <xf numFmtId="187" fontId="4" fillId="4" borderId="4" xfId="5" applyNumberFormat="1" applyFill="1" applyBorder="1"/>
    <xf numFmtId="3" fontId="4" fillId="4" borderId="19" xfId="5" applyNumberFormat="1" applyFill="1" applyBorder="1"/>
    <xf numFmtId="0" fontId="3" fillId="8" borderId="5" xfId="5" applyFont="1" applyFill="1" applyBorder="1" applyAlignment="1">
      <alignment horizontal="right" vertical="center"/>
    </xf>
    <xf numFmtId="0" fontId="4" fillId="4" borderId="6" xfId="5" applyFill="1" applyBorder="1" applyAlignment="1">
      <alignment horizontal="center" vertical="center"/>
    </xf>
    <xf numFmtId="3" fontId="4" fillId="4" borderId="7" xfId="5" applyNumberFormat="1" applyFill="1" applyBorder="1"/>
    <xf numFmtId="0" fontId="3" fillId="8" borderId="18" xfId="5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right"/>
    </xf>
    <xf numFmtId="0" fontId="3" fillId="8" borderId="19" xfId="5" applyFont="1" applyFill="1" applyBorder="1" applyAlignment="1">
      <alignment horizontal="right" vertical="center"/>
    </xf>
    <xf numFmtId="0" fontId="4" fillId="4" borderId="15" xfId="5" applyFill="1" applyBorder="1"/>
    <xf numFmtId="3" fontId="4" fillId="4" borderId="0" xfId="3" applyNumberFormat="1" applyFill="1" applyBorder="1" applyAlignment="1">
      <alignment wrapText="1"/>
    </xf>
    <xf numFmtId="0" fontId="3" fillId="4" borderId="19" xfId="5" applyFont="1" applyFill="1" applyBorder="1"/>
    <xf numFmtId="0" fontId="31" fillId="4" borderId="14" xfId="111" applyFont="1" applyFill="1" applyBorder="1" applyAlignment="1">
      <alignment vertical="center"/>
    </xf>
    <xf numFmtId="0" fontId="3" fillId="4" borderId="0" xfId="5" applyFont="1" applyFill="1" applyAlignment="1">
      <alignment horizontal="right" vertical="center"/>
    </xf>
    <xf numFmtId="0" fontId="3" fillId="4" borderId="4" xfId="5" applyFont="1" applyFill="1" applyBorder="1" applyAlignment="1">
      <alignment horizontal="right" vertical="center"/>
    </xf>
    <xf numFmtId="0" fontId="3" fillId="4" borderId="9" xfId="5" applyFont="1" applyFill="1" applyBorder="1" applyAlignment="1">
      <alignment horizontal="right"/>
    </xf>
    <xf numFmtId="3" fontId="3" fillId="4" borderId="9" xfId="5" applyNumberFormat="1" applyFont="1" applyFill="1" applyBorder="1"/>
    <xf numFmtId="167" fontId="3" fillId="4" borderId="9" xfId="5" applyNumberFormat="1" applyFont="1" applyFill="1" applyBorder="1"/>
    <xf numFmtId="0" fontId="3" fillId="4" borderId="6" xfId="5" applyFont="1" applyFill="1" applyBorder="1"/>
    <xf numFmtId="167" fontId="3" fillId="4" borderId="7" xfId="3" applyNumberFormat="1" applyFont="1" applyFill="1" applyBorder="1"/>
    <xf numFmtId="176" fontId="3" fillId="4" borderId="7" xfId="3" applyNumberFormat="1" applyFont="1" applyFill="1" applyBorder="1"/>
    <xf numFmtId="0" fontId="5" fillId="4" borderId="6" xfId="5" applyFont="1" applyFill="1" applyBorder="1"/>
    <xf numFmtId="0" fontId="4" fillId="4" borderId="7" xfId="5" applyFill="1" applyBorder="1" applyAlignment="1">
      <alignment wrapText="1"/>
    </xf>
    <xf numFmtId="176" fontId="3" fillId="4" borderId="7" xfId="5" applyNumberFormat="1" applyFont="1" applyFill="1" applyBorder="1"/>
    <xf numFmtId="0" fontId="4" fillId="4" borderId="7" xfId="5" applyFill="1" applyBorder="1"/>
    <xf numFmtId="169" fontId="5" fillId="4" borderId="7" xfId="104" applyNumberFormat="1" applyFont="1" applyFill="1" applyBorder="1"/>
    <xf numFmtId="0" fontId="5" fillId="4" borderId="7" xfId="5" applyFont="1" applyFill="1" applyBorder="1" applyAlignment="1">
      <alignment vertical="center" wrapText="1"/>
    </xf>
    <xf numFmtId="0" fontId="5" fillId="4" borderId="9" xfId="199" applyFont="1" applyFill="1" applyBorder="1" applyAlignment="1">
      <alignment vertical="center" wrapText="1"/>
    </xf>
    <xf numFmtId="169" fontId="5" fillId="4" borderId="9" xfId="193" applyNumberFormat="1" applyFont="1" applyFill="1" applyBorder="1"/>
    <xf numFmtId="169" fontId="5" fillId="4" borderId="17" xfId="193" applyNumberFormat="1" applyFont="1" applyFill="1" applyBorder="1"/>
    <xf numFmtId="3" fontId="5" fillId="4" borderId="9" xfId="199" applyNumberFormat="1" applyFont="1" applyFill="1" applyBorder="1" applyAlignment="1">
      <alignment vertical="center"/>
    </xf>
    <xf numFmtId="0" fontId="5" fillId="4" borderId="16" xfId="199" applyFont="1" applyFill="1" applyBorder="1"/>
    <xf numFmtId="0" fontId="4" fillId="0" borderId="16" xfId="5" applyBorder="1"/>
    <xf numFmtId="0" fontId="5" fillId="4" borderId="16" xfId="194" applyFont="1" applyFill="1" applyBorder="1"/>
    <xf numFmtId="0" fontId="37" fillId="4" borderId="9" xfId="5" applyFont="1" applyFill="1" applyBorder="1"/>
    <xf numFmtId="169" fontId="5" fillId="4" borderId="9" xfId="4" applyNumberFormat="1" applyFont="1" applyFill="1" applyBorder="1"/>
    <xf numFmtId="169" fontId="5" fillId="4" borderId="17" xfId="4" applyNumberFormat="1" applyFont="1" applyFill="1" applyBorder="1"/>
    <xf numFmtId="2" fontId="0" fillId="5" borderId="0" xfId="0" applyNumberFormat="1" applyFill="1" applyAlignment="1">
      <alignment vertical="center"/>
    </xf>
    <xf numFmtId="0" fontId="3" fillId="6" borderId="0" xfId="0" applyFont="1" applyFill="1"/>
    <xf numFmtId="0" fontId="0" fillId="5" borderId="0" xfId="0" applyFill="1" applyAlignment="1">
      <alignment vertical="center"/>
    </xf>
    <xf numFmtId="2" fontId="3" fillId="6" borderId="0" xfId="0" applyNumberFormat="1" applyFont="1" applyFill="1" applyAlignment="1">
      <alignment horizontal="left" vertical="center"/>
    </xf>
    <xf numFmtId="2" fontId="0" fillId="6" borderId="0" xfId="0" applyNumberFormat="1" applyFill="1" applyAlignment="1">
      <alignment vertical="center"/>
    </xf>
    <xf numFmtId="2" fontId="3" fillId="5" borderId="11" xfId="0" applyNumberFormat="1" applyFont="1" applyFill="1" applyBorder="1" applyAlignment="1">
      <alignment horizontal="left" vertical="center"/>
    </xf>
    <xf numFmtId="1" fontId="3" fillId="5" borderId="11" xfId="0" applyNumberFormat="1" applyFont="1" applyFill="1" applyBorder="1" applyAlignment="1">
      <alignment horizontal="right" vertical="center"/>
    </xf>
    <xf numFmtId="2" fontId="0" fillId="6" borderId="0" xfId="0" applyNumberFormat="1" applyFill="1" applyAlignment="1">
      <alignment horizontal="left" vertical="center"/>
    </xf>
    <xf numFmtId="175" fontId="4" fillId="6" borderId="0" xfId="70" applyNumberFormat="1" applyFill="1" applyBorder="1" applyAlignment="1" applyProtection="1">
      <alignment vertical="center"/>
    </xf>
    <xf numFmtId="2" fontId="3" fillId="33" borderId="0" xfId="0" applyNumberFormat="1" applyFont="1" applyFill="1" applyAlignment="1">
      <alignment horizontal="left" vertical="center"/>
    </xf>
    <xf numFmtId="165" fontId="3" fillId="33" borderId="0" xfId="0" applyNumberFormat="1" applyFont="1" applyFill="1" applyAlignment="1">
      <alignment horizontal="right" vertical="center"/>
    </xf>
    <xf numFmtId="2" fontId="3" fillId="6" borderId="0" xfId="5" applyNumberFormat="1" applyFont="1" applyFill="1" applyAlignment="1">
      <alignment horizontal="left" vertical="center"/>
    </xf>
    <xf numFmtId="187" fontId="4" fillId="6" borderId="0" xfId="5" applyNumberFormat="1" applyFill="1" applyAlignment="1">
      <alignment vertical="center"/>
    </xf>
    <xf numFmtId="165" fontId="4" fillId="4" borderId="0" xfId="5" applyNumberFormat="1" applyFill="1"/>
    <xf numFmtId="3" fontId="3" fillId="32" borderId="0" xfId="20" applyNumberFormat="1" applyFont="1" applyFill="1" applyBorder="1" applyAlignment="1" applyProtection="1">
      <alignment vertical="center" wrapText="1"/>
    </xf>
    <xf numFmtId="175" fontId="4" fillId="6" borderId="0" xfId="19" applyNumberFormat="1" applyFill="1" applyBorder="1" applyAlignment="1" applyProtection="1">
      <alignment vertical="center"/>
    </xf>
    <xf numFmtId="2" fontId="4" fillId="6" borderId="0" xfId="5" applyNumberFormat="1" applyFill="1" applyAlignment="1">
      <alignment horizontal="left" vertical="center"/>
    </xf>
    <xf numFmtId="165" fontId="4" fillId="4" borderId="0" xfId="5" applyNumberFormat="1" applyFill="1" applyAlignment="1">
      <alignment vertical="center"/>
    </xf>
    <xf numFmtId="2" fontId="4" fillId="6" borderId="13" xfId="5" applyNumberFormat="1" applyFill="1" applyBorder="1" applyAlignment="1">
      <alignment horizontal="left" vertical="center"/>
    </xf>
    <xf numFmtId="167" fontId="4" fillId="2" borderId="0" xfId="0" applyNumberFormat="1" applyFont="1" applyFill="1"/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right" vertical="center"/>
    </xf>
    <xf numFmtId="167" fontId="3" fillId="4" borderId="0" xfId="0" applyNumberFormat="1" applyFont="1" applyFill="1" applyAlignment="1">
      <alignment horizontal="right" vertical="center"/>
    </xf>
    <xf numFmtId="0" fontId="3" fillId="4" borderId="0" xfId="0" applyFont="1" applyFill="1" applyAlignment="1">
      <alignment vertical="center" wrapText="1"/>
    </xf>
    <xf numFmtId="167" fontId="3" fillId="4" borderId="0" xfId="1" applyNumberFormat="1" applyFont="1" applyFill="1" applyBorder="1" applyAlignment="1">
      <alignment horizontal="right" vertical="center"/>
    </xf>
    <xf numFmtId="167" fontId="4" fillId="4" borderId="0" xfId="0" applyNumberFormat="1" applyFont="1" applyFill="1"/>
    <xf numFmtId="166" fontId="4" fillId="4" borderId="0" xfId="0" applyNumberFormat="1" applyFont="1" applyFill="1"/>
    <xf numFmtId="167" fontId="4" fillId="4" borderId="4" xfId="1" applyNumberFormat="1" applyFont="1" applyFill="1" applyBorder="1" applyAlignment="1">
      <alignment horizontal="right" vertical="center"/>
    </xf>
    <xf numFmtId="0" fontId="5" fillId="4" borderId="5" xfId="5" applyFont="1" applyFill="1" applyBorder="1" applyAlignment="1">
      <alignment vertical="center" wrapText="1"/>
    </xf>
    <xf numFmtId="169" fontId="12" fillId="4" borderId="5" xfId="104" applyNumberFormat="1" applyFont="1" applyFill="1" applyBorder="1"/>
    <xf numFmtId="0" fontId="2" fillId="8" borderId="16" xfId="5" applyFont="1" applyFill="1" applyBorder="1"/>
    <xf numFmtId="1" fontId="2" fillId="8" borderId="9" xfId="5" applyNumberFormat="1" applyFont="1" applyFill="1" applyBorder="1"/>
    <xf numFmtId="1" fontId="2" fillId="8" borderId="9" xfId="5" applyNumberFormat="1" applyFont="1" applyFill="1" applyBorder="1" applyAlignment="1">
      <alignment horizontal="center"/>
    </xf>
    <xf numFmtId="176" fontId="3" fillId="4" borderId="4" xfId="3" applyNumberFormat="1" applyFont="1" applyFill="1" applyBorder="1"/>
    <xf numFmtId="169" fontId="12" fillId="4" borderId="17" xfId="3" applyNumberFormat="1" applyFont="1" applyFill="1" applyBorder="1"/>
    <xf numFmtId="0" fontId="4" fillId="4" borderId="5" xfId="5" applyFill="1" applyBorder="1" applyAlignment="1">
      <alignment wrapText="1"/>
    </xf>
    <xf numFmtId="3" fontId="41" fillId="4" borderId="6" xfId="0" applyNumberFormat="1" applyFont="1" applyFill="1" applyBorder="1" applyAlignment="1">
      <alignment wrapText="1"/>
    </xf>
    <xf numFmtId="3" fontId="41" fillId="4" borderId="7" xfId="0" applyNumberFormat="1" applyFont="1" applyFill="1" applyBorder="1" applyAlignment="1">
      <alignment wrapText="1"/>
    </xf>
    <xf numFmtId="167" fontId="41" fillId="4" borderId="7" xfId="1" applyNumberFormat="1" applyFont="1" applyFill="1" applyBorder="1"/>
    <xf numFmtId="167" fontId="41" fillId="4" borderId="0" xfId="1" applyNumberFormat="1" applyFont="1" applyFill="1" applyBorder="1"/>
    <xf numFmtId="189" fontId="35" fillId="4" borderId="14" xfId="190" applyFont="1" applyFill="1" applyBorder="1"/>
    <xf numFmtId="167" fontId="35" fillId="4" borderId="0" xfId="1" applyNumberFormat="1" applyFont="1" applyFill="1" applyBorder="1"/>
    <xf numFmtId="167" fontId="35" fillId="4" borderId="4" xfId="1" applyNumberFormat="1" applyFont="1" applyFill="1" applyBorder="1"/>
    <xf numFmtId="189" fontId="35" fillId="4" borderId="18" xfId="190" applyFont="1" applyFill="1" applyBorder="1"/>
    <xf numFmtId="189" fontId="1" fillId="0" borderId="5" xfId="190" applyBorder="1"/>
    <xf numFmtId="3" fontId="41" fillId="4" borderId="16" xfId="0" applyNumberFormat="1" applyFont="1" applyFill="1" applyBorder="1"/>
    <xf numFmtId="3" fontId="41" fillId="4" borderId="9" xfId="0" applyNumberFormat="1" applyFont="1" applyFill="1" applyBorder="1" applyAlignment="1">
      <alignment wrapText="1"/>
    </xf>
    <xf numFmtId="167" fontId="41" fillId="4" borderId="9" xfId="1" applyNumberFormat="1" applyFont="1" applyFill="1" applyBorder="1"/>
    <xf numFmtId="189" fontId="1" fillId="0" borderId="7" xfId="190" applyBorder="1"/>
    <xf numFmtId="189" fontId="35" fillId="0" borderId="14" xfId="190" applyFont="1" applyBorder="1"/>
    <xf numFmtId="189" fontId="35" fillId="4" borderId="5" xfId="190" applyFont="1" applyFill="1" applyBorder="1"/>
    <xf numFmtId="167" fontId="35" fillId="4" borderId="5" xfId="1" applyNumberFormat="1" applyFont="1" applyFill="1" applyBorder="1"/>
    <xf numFmtId="167" fontId="35" fillId="4" borderId="19" xfId="1" applyNumberFormat="1" applyFont="1" applyFill="1" applyBorder="1"/>
    <xf numFmtId="189" fontId="35" fillId="4" borderId="16" xfId="190" applyFont="1" applyFill="1" applyBorder="1"/>
    <xf numFmtId="189" fontId="35" fillId="4" borderId="9" xfId="190" applyFont="1" applyFill="1" applyBorder="1"/>
    <xf numFmtId="1" fontId="35" fillId="4" borderId="9" xfId="190" applyNumberFormat="1" applyFont="1" applyFill="1" applyBorder="1"/>
    <xf numFmtId="1" fontId="35" fillId="4" borderId="0" xfId="190" applyNumberFormat="1" applyFont="1" applyFill="1"/>
    <xf numFmtId="0" fontId="41" fillId="31" borderId="14" xfId="0" applyFont="1" applyFill="1" applyBorder="1" applyAlignment="1">
      <alignment horizontal="center"/>
    </xf>
    <xf numFmtId="1" fontId="41" fillId="31" borderId="0" xfId="0" applyNumberFormat="1" applyFont="1" applyFill="1" applyAlignment="1">
      <alignment horizontal="center"/>
    </xf>
    <xf numFmtId="189" fontId="35" fillId="0" borderId="7" xfId="190" applyFont="1" applyBorder="1"/>
    <xf numFmtId="176" fontId="41" fillId="4" borderId="7" xfId="192" applyNumberFormat="1" applyFont="1" applyFill="1" applyBorder="1"/>
    <xf numFmtId="176" fontId="35" fillId="4" borderId="0" xfId="192" applyNumberFormat="1" applyFont="1" applyFill="1" applyBorder="1"/>
    <xf numFmtId="176" fontId="41" fillId="4" borderId="0" xfId="192" applyNumberFormat="1" applyFont="1" applyFill="1" applyBorder="1"/>
    <xf numFmtId="1" fontId="35" fillId="4" borderId="5" xfId="190" applyNumberFormat="1" applyFont="1" applyFill="1" applyBorder="1"/>
    <xf numFmtId="3" fontId="41" fillId="4" borderId="0" xfId="0" applyNumberFormat="1" applyFont="1" applyFill="1"/>
    <xf numFmtId="0" fontId="41" fillId="31" borderId="18" xfId="0" applyFont="1" applyFill="1" applyBorder="1" applyAlignment="1">
      <alignment horizontal="center"/>
    </xf>
    <xf numFmtId="1" fontId="41" fillId="31" borderId="5" xfId="0" applyNumberFormat="1" applyFont="1" applyFill="1" applyBorder="1" applyAlignment="1">
      <alignment horizontal="center"/>
    </xf>
    <xf numFmtId="1" fontId="41" fillId="31" borderId="5" xfId="190" applyNumberFormat="1" applyFont="1" applyFill="1" applyBorder="1" applyAlignment="1">
      <alignment horizontal="center"/>
    </xf>
    <xf numFmtId="3" fontId="41" fillId="4" borderId="0" xfId="1" applyNumberFormat="1" applyFont="1" applyFill="1" applyBorder="1"/>
    <xf numFmtId="3" fontId="35" fillId="4" borderId="0" xfId="190" applyNumberFormat="1" applyFont="1" applyFill="1"/>
    <xf numFmtId="3" fontId="35" fillId="4" borderId="5" xfId="190" applyNumberFormat="1" applyFont="1" applyFill="1" applyBorder="1"/>
    <xf numFmtId="3" fontId="35" fillId="4" borderId="19" xfId="190" applyNumberFormat="1" applyFont="1" applyFill="1" applyBorder="1"/>
    <xf numFmtId="2" fontId="35" fillId="4" borderId="0" xfId="190" applyNumberFormat="1" applyFont="1" applyFill="1"/>
    <xf numFmtId="43" fontId="35" fillId="4" borderId="9" xfId="4" applyFont="1" applyFill="1" applyBorder="1"/>
    <xf numFmtId="0" fontId="35" fillId="6" borderId="0" xfId="194" applyFont="1" applyFill="1"/>
    <xf numFmtId="49" fontId="35" fillId="6" borderId="14" xfId="194" applyNumberFormat="1" applyFont="1" applyFill="1" applyBorder="1" applyAlignment="1">
      <alignment horizontal="left"/>
    </xf>
    <xf numFmtId="190" fontId="4" fillId="4" borderId="0" xfId="117" applyNumberFormat="1" applyFill="1"/>
    <xf numFmtId="0" fontId="41" fillId="8" borderId="14" xfId="194" applyFont="1" applyFill="1" applyBorder="1"/>
    <xf numFmtId="1" fontId="41" fillId="8" borderId="0" xfId="194" applyNumberFormat="1" applyFont="1" applyFill="1"/>
    <xf numFmtId="1" fontId="41" fillId="8" borderId="0" xfId="194" applyNumberFormat="1" applyFont="1" applyFill="1" applyAlignment="1">
      <alignment horizontal="center"/>
    </xf>
    <xf numFmtId="43" fontId="35" fillId="4" borderId="18" xfId="4" applyFont="1" applyFill="1" applyBorder="1"/>
    <xf numFmtId="43" fontId="35" fillId="4" borderId="5" xfId="4" applyFont="1" applyFill="1" applyBorder="1"/>
    <xf numFmtId="191" fontId="41" fillId="4" borderId="0" xfId="4" applyNumberFormat="1" applyFont="1" applyFill="1" applyBorder="1"/>
    <xf numFmtId="49" fontId="35" fillId="6" borderId="14" xfId="194" applyNumberFormat="1" applyFont="1" applyFill="1" applyBorder="1"/>
    <xf numFmtId="0" fontId="41" fillId="6" borderId="0" xfId="194" applyFont="1" applyFill="1" applyAlignment="1">
      <alignment horizontal="left" wrapText="1"/>
    </xf>
    <xf numFmtId="191" fontId="35" fillId="4" borderId="0" xfId="4" applyNumberFormat="1" applyFont="1" applyFill="1" applyBorder="1"/>
    <xf numFmtId="43" fontId="35" fillId="4" borderId="14" xfId="4" applyFont="1" applyFill="1" applyBorder="1"/>
    <xf numFmtId="43" fontId="35" fillId="4" borderId="0" xfId="4" applyFont="1" applyFill="1"/>
    <xf numFmtId="191" fontId="35" fillId="4" borderId="0" xfId="4" applyNumberFormat="1" applyFont="1" applyFill="1"/>
    <xf numFmtId="0" fontId="3" fillId="4" borderId="18" xfId="117" applyFont="1" applyFill="1" applyBorder="1" applyAlignment="1">
      <alignment vertical="center" wrapText="1"/>
    </xf>
    <xf numFmtId="0" fontId="4" fillId="4" borderId="5" xfId="117" applyFill="1" applyBorder="1"/>
    <xf numFmtId="2" fontId="4" fillId="4" borderId="5" xfId="194" applyNumberFormat="1" applyFont="1" applyFill="1" applyBorder="1"/>
    <xf numFmtId="2" fontId="4" fillId="4" borderId="5" xfId="194" applyNumberFormat="1" applyFont="1" applyFill="1" applyBorder="1" applyAlignment="1">
      <alignment horizontal="right"/>
    </xf>
    <xf numFmtId="0" fontId="4" fillId="4" borderId="0" xfId="117" applyFill="1"/>
    <xf numFmtId="2" fontId="4" fillId="4" borderId="0" xfId="194" applyNumberFormat="1" applyFont="1" applyFill="1"/>
    <xf numFmtId="2" fontId="4" fillId="4" borderId="0" xfId="194" applyNumberFormat="1" applyFont="1" applyFill="1" applyAlignment="1">
      <alignment horizontal="right"/>
    </xf>
    <xf numFmtId="0" fontId="4" fillId="4" borderId="9" xfId="117" applyFill="1" applyBorder="1"/>
    <xf numFmtId="2" fontId="4" fillId="4" borderId="9" xfId="194" applyNumberFormat="1" applyFont="1" applyFill="1" applyBorder="1"/>
    <xf numFmtId="2" fontId="4" fillId="4" borderId="9" xfId="194" applyNumberFormat="1" applyFont="1" applyFill="1" applyBorder="1" applyAlignment="1">
      <alignment horizontal="right"/>
    </xf>
    <xf numFmtId="0" fontId="3" fillId="4" borderId="14" xfId="117" applyFont="1" applyFill="1" applyBorder="1" applyAlignment="1">
      <alignment vertical="center" wrapText="1"/>
    </xf>
    <xf numFmtId="43" fontId="4" fillId="4" borderId="0" xfId="117" applyNumberFormat="1" applyFill="1"/>
    <xf numFmtId="192" fontId="4" fillId="4" borderId="9" xfId="117" applyNumberFormat="1" applyFill="1" applyBorder="1"/>
    <xf numFmtId="192" fontId="4" fillId="4" borderId="0" xfId="117" applyNumberFormat="1" applyFill="1"/>
    <xf numFmtId="176" fontId="4" fillId="0" borderId="0" xfId="3" applyNumberFormat="1" applyFont="1" applyBorder="1"/>
    <xf numFmtId="43" fontId="35" fillId="0" borderId="0" xfId="4" applyFont="1"/>
    <xf numFmtId="43" fontId="35" fillId="0" borderId="0" xfId="4" applyFont="1" applyBorder="1"/>
    <xf numFmtId="9" fontId="35" fillId="0" borderId="0" xfId="131" applyFont="1"/>
    <xf numFmtId="9" fontId="35" fillId="0" borderId="0" xfId="131" applyFont="1" applyBorder="1"/>
    <xf numFmtId="0" fontId="45" fillId="4" borderId="0" xfId="194" applyFont="1" applyFill="1"/>
    <xf numFmtId="0" fontId="45" fillId="4" borderId="14" xfId="194" applyFont="1" applyFill="1" applyBorder="1"/>
    <xf numFmtId="0" fontId="46" fillId="4" borderId="14" xfId="194" applyFont="1" applyFill="1" applyBorder="1"/>
    <xf numFmtId="1" fontId="41" fillId="8" borderId="0" xfId="0" applyNumberFormat="1" applyFont="1" applyFill="1" applyAlignment="1">
      <alignment horizontal="center"/>
    </xf>
    <xf numFmtId="1" fontId="41" fillId="8" borderId="4" xfId="0" applyNumberFormat="1" applyFont="1" applyFill="1" applyBorder="1" applyAlignment="1">
      <alignment horizontal="center"/>
    </xf>
    <xf numFmtId="0" fontId="35" fillId="4" borderId="18" xfId="0" applyFont="1" applyFill="1" applyBorder="1"/>
    <xf numFmtId="164" fontId="35" fillId="4" borderId="5" xfId="1" applyFont="1" applyFill="1" applyBorder="1"/>
    <xf numFmtId="0" fontId="41" fillId="8" borderId="0" xfId="0" applyFont="1" applyFill="1"/>
    <xf numFmtId="0" fontId="36" fillId="4" borderId="16" xfId="111" applyFont="1" applyFill="1" applyBorder="1" applyAlignment="1">
      <alignment vertical="center"/>
    </xf>
    <xf numFmtId="0" fontId="36" fillId="4" borderId="14" xfId="111" applyFont="1" applyFill="1" applyBorder="1"/>
    <xf numFmtId="0" fontId="2" fillId="4" borderId="14" xfId="0" applyFont="1" applyFill="1" applyBorder="1" applyAlignment="1">
      <alignment horizontal="left"/>
    </xf>
    <xf numFmtId="3" fontId="2" fillId="4" borderId="14" xfId="0" applyNumberFormat="1" applyFont="1" applyFill="1" applyBorder="1"/>
    <xf numFmtId="0" fontId="41" fillId="8" borderId="16" xfId="0" applyFont="1" applyFill="1" applyBorder="1"/>
    <xf numFmtId="1" fontId="41" fillId="8" borderId="9" xfId="0" applyNumberFormat="1" applyFont="1" applyFill="1" applyBorder="1"/>
    <xf numFmtId="1" fontId="41" fillId="4" borderId="6" xfId="5" applyNumberFormat="1" applyFont="1" applyFill="1" applyBorder="1"/>
    <xf numFmtId="0" fontId="35" fillId="4" borderId="14" xfId="0" applyFont="1" applyFill="1" applyBorder="1" applyAlignment="1">
      <alignment vertical="center"/>
    </xf>
    <xf numFmtId="167" fontId="41" fillId="4" borderId="7" xfId="0" applyNumberFormat="1" applyFont="1" applyFill="1" applyBorder="1"/>
    <xf numFmtId="167" fontId="41" fillId="4" borderId="8" xfId="0" applyNumberFormat="1" applyFont="1" applyFill="1" applyBorder="1"/>
    <xf numFmtId="0" fontId="41" fillId="4" borderId="18" xfId="0" applyFont="1" applyFill="1" applyBorder="1" applyAlignment="1">
      <alignment horizontal="left" vertical="center"/>
    </xf>
    <xf numFmtId="164" fontId="35" fillId="4" borderId="19" xfId="1" applyFont="1" applyFill="1" applyBorder="1"/>
    <xf numFmtId="0" fontId="35" fillId="4" borderId="18" xfId="0" applyFont="1" applyFill="1" applyBorder="1" applyAlignment="1">
      <alignment vertical="center"/>
    </xf>
    <xf numFmtId="3" fontId="3" fillId="4" borderId="0" xfId="0" applyNumberFormat="1" applyFont="1" applyFill="1"/>
    <xf numFmtId="191" fontId="2" fillId="4" borderId="9" xfId="4" applyNumberFormat="1" applyFont="1" applyFill="1" applyBorder="1"/>
    <xf numFmtId="43" fontId="2" fillId="4" borderId="0" xfId="4" applyFont="1" applyFill="1"/>
    <xf numFmtId="0" fontId="41" fillId="8" borderId="0" xfId="0" applyFont="1" applyFill="1" applyAlignment="1">
      <alignment horizontal="center"/>
    </xf>
    <xf numFmtId="0" fontId="41" fillId="8" borderId="4" xfId="0" applyFont="1" applyFill="1" applyBorder="1" applyAlignment="1">
      <alignment horizontal="center"/>
    </xf>
    <xf numFmtId="0" fontId="3" fillId="4" borderId="31" xfId="5" applyFont="1" applyFill="1" applyBorder="1"/>
    <xf numFmtId="0" fontId="3" fillId="4" borderId="32" xfId="5" applyFont="1" applyFill="1" applyBorder="1"/>
    <xf numFmtId="3" fontId="3" fillId="4" borderId="32" xfId="5" applyNumberFormat="1" applyFont="1" applyFill="1" applyBorder="1"/>
    <xf numFmtId="0" fontId="3" fillId="8" borderId="33" xfId="5" applyFont="1" applyFill="1" applyBorder="1" applyAlignment="1">
      <alignment horizontal="right" vertical="center"/>
    </xf>
    <xf numFmtId="3" fontId="3" fillId="4" borderId="30" xfId="5" applyNumberFormat="1" applyFont="1" applyFill="1" applyBorder="1"/>
    <xf numFmtId="3" fontId="4" fillId="4" borderId="32" xfId="5" applyNumberFormat="1" applyFill="1" applyBorder="1"/>
    <xf numFmtId="0" fontId="3" fillId="4" borderId="34" xfId="5" applyFont="1" applyFill="1" applyBorder="1"/>
    <xf numFmtId="0" fontId="3" fillId="8" borderId="30" xfId="5" applyFont="1" applyFill="1" applyBorder="1" applyAlignment="1">
      <alignment horizontal="right" vertical="center"/>
    </xf>
    <xf numFmtId="0" fontId="0" fillId="4" borderId="32" xfId="0" applyFill="1" applyBorder="1"/>
    <xf numFmtId="0" fontId="4" fillId="4" borderId="32" xfId="5" applyFill="1" applyBorder="1"/>
    <xf numFmtId="3" fontId="3" fillId="4" borderId="4" xfId="3" applyNumberFormat="1" applyFont="1" applyFill="1" applyBorder="1" applyAlignment="1">
      <alignment wrapText="1"/>
    </xf>
    <xf numFmtId="176" fontId="35" fillId="4" borderId="0" xfId="3" applyNumberFormat="1" applyFont="1" applyFill="1" applyBorder="1"/>
    <xf numFmtId="176" fontId="35" fillId="4" borderId="5" xfId="3" applyNumberFormat="1" applyFont="1" applyFill="1" applyBorder="1"/>
    <xf numFmtId="168" fontId="35" fillId="4" borderId="5" xfId="3" applyFont="1" applyFill="1" applyBorder="1"/>
    <xf numFmtId="167" fontId="35" fillId="4" borderId="0" xfId="3" applyNumberFormat="1" applyFont="1" applyFill="1" applyBorder="1"/>
    <xf numFmtId="176" fontId="4" fillId="0" borderId="0" xfId="5" applyNumberFormat="1"/>
    <xf numFmtId="0" fontId="2" fillId="8" borderId="6" xfId="5" applyFont="1" applyFill="1" applyBorder="1"/>
    <xf numFmtId="1" fontId="2" fillId="8" borderId="7" xfId="5" applyNumberFormat="1" applyFont="1" applyFill="1" applyBorder="1"/>
    <xf numFmtId="1" fontId="2" fillId="8" borderId="7" xfId="5" applyNumberFormat="1" applyFont="1" applyFill="1" applyBorder="1" applyAlignment="1">
      <alignment horizontal="center"/>
    </xf>
    <xf numFmtId="1" fontId="2" fillId="8" borderId="8" xfId="5" applyNumberFormat="1" applyFont="1" applyFill="1" applyBorder="1" applyAlignment="1">
      <alignment horizontal="center"/>
    </xf>
    <xf numFmtId="1" fontId="2" fillId="8" borderId="8" xfId="5" applyNumberFormat="1" applyFont="1" applyFill="1" applyBorder="1"/>
    <xf numFmtId="1" fontId="40" fillId="8" borderId="14" xfId="199" applyNumberFormat="1" applyFont="1" applyFill="1" applyBorder="1" applyAlignment="1">
      <alignment horizontal="center"/>
    </xf>
    <xf numFmtId="169" fontId="5" fillId="4" borderId="16" xfId="193" applyNumberFormat="1" applyFont="1" applyFill="1" applyBorder="1"/>
    <xf numFmtId="169" fontId="12" fillId="4" borderId="14" xfId="193" applyNumberFormat="1" applyFont="1" applyFill="1" applyBorder="1"/>
    <xf numFmtId="168" fontId="4" fillId="4" borderId="18" xfId="3" applyFont="1" applyFill="1" applyBorder="1"/>
    <xf numFmtId="168" fontId="4" fillId="4" borderId="16" xfId="3" applyFont="1" applyFill="1" applyBorder="1"/>
    <xf numFmtId="168" fontId="4" fillId="4" borderId="14" xfId="3" applyFont="1" applyFill="1" applyBorder="1"/>
    <xf numFmtId="2" fontId="5" fillId="4" borderId="5" xfId="194" applyNumberFormat="1" applyFont="1" applyFill="1" applyBorder="1" applyAlignment="1">
      <alignment vertical="center" wrapText="1"/>
    </xf>
    <xf numFmtId="169" fontId="12" fillId="4" borderId="5" xfId="4" applyNumberFormat="1" applyFont="1" applyFill="1" applyBorder="1"/>
    <xf numFmtId="189" fontId="1" fillId="4" borderId="5" xfId="190" applyFill="1" applyBorder="1"/>
    <xf numFmtId="0" fontId="4" fillId="4" borderId="0" xfId="5" applyFill="1" applyAlignment="1">
      <alignment horizontal="center" vertical="center"/>
    </xf>
    <xf numFmtId="176" fontId="4" fillId="4" borderId="0" xfId="3" applyNumberFormat="1" applyFont="1" applyFill="1" applyAlignment="1">
      <alignment vertical="center"/>
    </xf>
    <xf numFmtId="176" fontId="3" fillId="4" borderId="0" xfId="3" applyNumberFormat="1" applyFont="1" applyFill="1" applyAlignment="1">
      <alignment vertical="center"/>
    </xf>
    <xf numFmtId="176" fontId="4" fillId="4" borderId="0" xfId="3" applyNumberFormat="1" applyFont="1" applyFill="1" applyAlignment="1"/>
    <xf numFmtId="0" fontId="3" fillId="5" borderId="0" xfId="5" applyFont="1" applyFill="1" applyAlignment="1">
      <alignment horizontal="center" vertical="center" wrapText="1"/>
    </xf>
    <xf numFmtId="0" fontId="4" fillId="6" borderId="0" xfId="5" applyFill="1" applyAlignment="1">
      <alignment vertical="center" wrapText="1"/>
    </xf>
    <xf numFmtId="176" fontId="3" fillId="4" borderId="0" xfId="3" applyNumberFormat="1" applyFont="1" applyFill="1"/>
    <xf numFmtId="176" fontId="0" fillId="0" borderId="0" xfId="3" applyNumberFormat="1" applyFont="1"/>
    <xf numFmtId="0" fontId="3" fillId="4" borderId="16" xfId="0" applyFont="1" applyFill="1" applyBorder="1"/>
    <xf numFmtId="0" fontId="3" fillId="4" borderId="14" xfId="0" applyFont="1" applyFill="1" applyBorder="1"/>
    <xf numFmtId="0" fontId="2" fillId="8" borderId="14" xfId="0" applyFont="1" applyFill="1" applyBorder="1"/>
    <xf numFmtId="1" fontId="2" fillId="8" borderId="0" xfId="0" applyNumberFormat="1" applyFont="1" applyFill="1"/>
    <xf numFmtId="1" fontId="2" fillId="8" borderId="0" xfId="0" applyNumberFormat="1" applyFont="1" applyFill="1" applyAlignment="1">
      <alignment horizontal="center"/>
    </xf>
    <xf numFmtId="1" fontId="2" fillId="8" borderId="4" xfId="0" applyNumberFormat="1" applyFont="1" applyFill="1" applyBorder="1" applyAlignment="1">
      <alignment horizontal="center"/>
    </xf>
    <xf numFmtId="167" fontId="2" fillId="4" borderId="0" xfId="1" applyNumberFormat="1" applyFont="1" applyFill="1" applyBorder="1"/>
    <xf numFmtId="167" fontId="2" fillId="4" borderId="4" xfId="1" applyNumberFormat="1" applyFont="1" applyFill="1" applyBorder="1"/>
    <xf numFmtId="0" fontId="0" fillId="4" borderId="0" xfId="0" applyFill="1" applyAlignment="1">
      <alignment wrapText="1"/>
    </xf>
    <xf numFmtId="0" fontId="0" fillId="4" borderId="18" xfId="0" applyFill="1" applyBorder="1"/>
    <xf numFmtId="0" fontId="0" fillId="4" borderId="5" xfId="0" applyFill="1" applyBorder="1" applyAlignment="1">
      <alignment wrapText="1"/>
    </xf>
    <xf numFmtId="167" fontId="0" fillId="4" borderId="5" xfId="1" applyNumberFormat="1" applyFont="1" applyFill="1" applyBorder="1"/>
    <xf numFmtId="167" fontId="0" fillId="4" borderId="19" xfId="1" applyNumberFormat="1" applyFont="1" applyFill="1" applyBorder="1"/>
    <xf numFmtId="167" fontId="0" fillId="4" borderId="0" xfId="0" applyNumberFormat="1" applyFill="1"/>
    <xf numFmtId="167" fontId="0" fillId="0" borderId="0" xfId="0" applyNumberFormat="1"/>
    <xf numFmtId="167" fontId="0" fillId="4" borderId="9" xfId="0" applyNumberFormat="1" applyFill="1" applyBorder="1"/>
    <xf numFmtId="167" fontId="0" fillId="4" borderId="17" xfId="0" applyNumberFormat="1" applyFill="1" applyBorder="1"/>
    <xf numFmtId="167" fontId="0" fillId="4" borderId="4" xfId="0" applyNumberFormat="1" applyFill="1" applyBorder="1"/>
    <xf numFmtId="164" fontId="0" fillId="4" borderId="5" xfId="1" applyFont="1" applyFill="1" applyBorder="1"/>
    <xf numFmtId="164" fontId="0" fillId="4" borderId="19" xfId="1" applyFont="1" applyFill="1" applyBorder="1"/>
    <xf numFmtId="167" fontId="0" fillId="4" borderId="5" xfId="0" applyNumberFormat="1" applyFill="1" applyBorder="1"/>
    <xf numFmtId="0" fontId="0" fillId="4" borderId="19" xfId="0" applyFill="1" applyBorder="1"/>
    <xf numFmtId="1" fontId="2" fillId="8" borderId="5" xfId="5" applyNumberFormat="1" applyFont="1" applyFill="1" applyBorder="1" applyAlignment="1">
      <alignment horizontal="center"/>
    </xf>
    <xf numFmtId="3" fontId="5" fillId="4" borderId="0" xfId="0" applyNumberFormat="1" applyFont="1" applyFill="1" applyAlignment="1">
      <alignment vertical="center"/>
    </xf>
    <xf numFmtId="169" fontId="5" fillId="4" borderId="8" xfId="104" applyNumberFormat="1" applyFont="1" applyFill="1" applyBorder="1"/>
    <xf numFmtId="0" fontId="3" fillId="4" borderId="16" xfId="5" applyFont="1" applyFill="1" applyBorder="1" applyAlignment="1">
      <alignment vertical="center"/>
    </xf>
    <xf numFmtId="0" fontId="3" fillId="4" borderId="14" xfId="5" applyFont="1" applyFill="1" applyBorder="1" applyAlignment="1">
      <alignment vertical="center"/>
    </xf>
    <xf numFmtId="1" fontId="2" fillId="8" borderId="4" xfId="5" applyNumberFormat="1" applyFont="1" applyFill="1" applyBorder="1" applyAlignment="1">
      <alignment horizontal="center"/>
    </xf>
    <xf numFmtId="169" fontId="5" fillId="4" borderId="0" xfId="3" applyNumberFormat="1" applyFont="1" applyFill="1" applyBorder="1"/>
    <xf numFmtId="169" fontId="5" fillId="4" borderId="4" xfId="3" applyNumberFormat="1" applyFont="1" applyFill="1" applyBorder="1"/>
    <xf numFmtId="0" fontId="3" fillId="6" borderId="18" xfId="5" applyFont="1" applyFill="1" applyBorder="1" applyAlignment="1">
      <alignment horizontal="left"/>
    </xf>
    <xf numFmtId="176" fontId="3" fillId="4" borderId="5" xfId="3" applyNumberFormat="1" applyFont="1" applyFill="1" applyBorder="1"/>
    <xf numFmtId="176" fontId="3" fillId="4" borderId="19" xfId="3" applyNumberFormat="1" applyFont="1" applyFill="1" applyBorder="1"/>
    <xf numFmtId="0" fontId="3" fillId="6" borderId="14" xfId="5" applyFont="1" applyFill="1" applyBorder="1" applyAlignment="1">
      <alignment horizontal="left"/>
    </xf>
    <xf numFmtId="169" fontId="5" fillId="4" borderId="5" xfId="3" applyNumberFormat="1" applyFont="1" applyFill="1" applyBorder="1"/>
    <xf numFmtId="169" fontId="5" fillId="4" borderId="19" xfId="3" applyNumberFormat="1" applyFont="1" applyFill="1" applyBorder="1"/>
    <xf numFmtId="168" fontId="3" fillId="4" borderId="17" xfId="3" applyFont="1" applyFill="1" applyBorder="1"/>
    <xf numFmtId="168" fontId="3" fillId="4" borderId="4" xfId="3" applyFont="1" applyFill="1" applyBorder="1"/>
    <xf numFmtId="169" fontId="12" fillId="4" borderId="14" xfId="3" applyNumberFormat="1" applyFont="1" applyFill="1" applyBorder="1"/>
    <xf numFmtId="1" fontId="2" fillId="4" borderId="0" xfId="5" applyNumberFormat="1" applyFont="1" applyFill="1"/>
    <xf numFmtId="167" fontId="2" fillId="4" borderId="0" xfId="1" applyNumberFormat="1" applyFont="1" applyFill="1" applyAlignment="1">
      <alignment horizontal="center"/>
    </xf>
    <xf numFmtId="167" fontId="2" fillId="4" borderId="4" xfId="1" applyNumberFormat="1" applyFont="1" applyFill="1" applyBorder="1" applyAlignment="1">
      <alignment horizontal="center"/>
    </xf>
    <xf numFmtId="167" fontId="2" fillId="4" borderId="0" xfId="5" applyNumberFormat="1" applyFont="1" applyFill="1" applyAlignment="1">
      <alignment horizontal="center"/>
    </xf>
    <xf numFmtId="167" fontId="2" fillId="4" borderId="4" xfId="5" applyNumberFormat="1" applyFont="1" applyFill="1" applyBorder="1" applyAlignment="1">
      <alignment horizontal="center"/>
    </xf>
    <xf numFmtId="167" fontId="2" fillId="4" borderId="14" xfId="1" applyNumberFormat="1" applyFont="1" applyFill="1" applyBorder="1"/>
    <xf numFmtId="169" fontId="5" fillId="4" borderId="14" xfId="3" applyNumberFormat="1" applyFont="1" applyFill="1" applyBorder="1"/>
    <xf numFmtId="0" fontId="0" fillId="0" borderId="5" xfId="0" applyBorder="1"/>
    <xf numFmtId="165" fontId="4" fillId="33" borderId="0" xfId="0" applyNumberFormat="1" applyFont="1" applyFill="1" applyAlignment="1">
      <alignment horizontal="right" vertical="center"/>
    </xf>
    <xf numFmtId="196" fontId="4" fillId="4" borderId="0" xfId="5" applyNumberFormat="1" applyFill="1"/>
    <xf numFmtId="3" fontId="35" fillId="4" borderId="0" xfId="1" applyNumberFormat="1" applyFont="1" applyFill="1" applyBorder="1"/>
    <xf numFmtId="0" fontId="0" fillId="4" borderId="16" xfId="0" applyFill="1" applyBorder="1"/>
    <xf numFmtId="167" fontId="0" fillId="4" borderId="17" xfId="1" applyNumberFormat="1" applyFont="1" applyFill="1" applyBorder="1"/>
    <xf numFmtId="1" fontId="41" fillId="8" borderId="17" xfId="0" applyNumberFormat="1" applyFont="1" applyFill="1" applyBorder="1"/>
    <xf numFmtId="167" fontId="41" fillId="4" borderId="8" xfId="1" applyNumberFormat="1" applyFont="1" applyFill="1" applyBorder="1"/>
    <xf numFmtId="3" fontId="48" fillId="34" borderId="35" xfId="0" applyNumberFormat="1" applyFont="1" applyFill="1" applyBorder="1" applyAlignment="1">
      <alignment horizontal="right"/>
    </xf>
    <xf numFmtId="0" fontId="3" fillId="5" borderId="11" xfId="5" applyFont="1" applyFill="1" applyBorder="1" applyAlignment="1">
      <alignment horizontal="center" vertical="center"/>
    </xf>
    <xf numFmtId="0" fontId="3" fillId="5" borderId="12" xfId="5" applyFont="1" applyFill="1" applyBorder="1" applyAlignment="1">
      <alignment horizontal="center" vertical="center"/>
    </xf>
    <xf numFmtId="0" fontId="3" fillId="5" borderId="0" xfId="5" applyFont="1" applyFill="1" applyAlignment="1">
      <alignment horizontal="center" vertical="center"/>
    </xf>
    <xf numFmtId="0" fontId="3" fillId="4" borderId="0" xfId="0" applyFont="1" applyFill="1"/>
    <xf numFmtId="0" fontId="4" fillId="4" borderId="14" xfId="0" applyFont="1" applyFill="1" applyBorder="1"/>
    <xf numFmtId="0" fontId="4" fillId="4" borderId="0" xfId="0" applyFont="1" applyFill="1"/>
    <xf numFmtId="0" fontId="4" fillId="2" borderId="14" xfId="0" applyFont="1" applyFill="1" applyBorder="1"/>
    <xf numFmtId="0" fontId="4" fillId="2" borderId="0" xfId="0" applyFont="1" applyFill="1"/>
    <xf numFmtId="0" fontId="3" fillId="4" borderId="0" xfId="0" applyFont="1" applyFill="1" applyAlignment="1">
      <alignment horizontal="left" vertical="center"/>
    </xf>
    <xf numFmtId="0" fontId="4" fillId="0" borderId="0" xfId="0" applyFont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4" borderId="2" xfId="0" applyFont="1" applyFill="1" applyBorder="1"/>
    <xf numFmtId="0" fontId="4" fillId="2" borderId="3" xfId="0" applyFont="1" applyFill="1" applyBorder="1"/>
    <xf numFmtId="0" fontId="3" fillId="2" borderId="0" xfId="0" applyFont="1" applyFill="1"/>
    <xf numFmtId="0" fontId="3" fillId="4" borderId="0" xfId="0" applyFont="1" applyFill="1" applyAlignment="1">
      <alignment vertical="center"/>
    </xf>
    <xf numFmtId="0" fontId="3" fillId="5" borderId="0" xfId="5" applyFont="1" applyFill="1" applyAlignment="1">
      <alignment horizontal="center" vertical="center" wrapText="1"/>
    </xf>
  </cellXfs>
  <cellStyles count="201">
    <cellStyle name="20% - Énfasis1 2" xfId="28" xr:uid="{00000000-0005-0000-0000-000000000000}"/>
    <cellStyle name="20% - Énfasis2 2" xfId="29" xr:uid="{00000000-0005-0000-0000-000001000000}"/>
    <cellStyle name="20% - Énfasis3 2" xfId="30" xr:uid="{00000000-0005-0000-0000-000002000000}"/>
    <cellStyle name="20% - Énfasis4 2" xfId="31" xr:uid="{00000000-0005-0000-0000-000003000000}"/>
    <cellStyle name="20% - Énfasis5 2" xfId="32" xr:uid="{00000000-0005-0000-0000-000004000000}"/>
    <cellStyle name="20% - Énfasis6 2" xfId="33" xr:uid="{00000000-0005-0000-0000-000005000000}"/>
    <cellStyle name="40% - Énfasis1 2" xfId="34" xr:uid="{00000000-0005-0000-0000-000006000000}"/>
    <cellStyle name="40% - Énfasis2 2" xfId="35" xr:uid="{00000000-0005-0000-0000-000007000000}"/>
    <cellStyle name="40% - Énfasis3 2" xfId="36" xr:uid="{00000000-0005-0000-0000-000008000000}"/>
    <cellStyle name="40% - Énfasis4 2" xfId="37" xr:uid="{00000000-0005-0000-0000-000009000000}"/>
    <cellStyle name="40% - Énfasis5 2" xfId="38" xr:uid="{00000000-0005-0000-0000-00000A000000}"/>
    <cellStyle name="40% - Énfasis6 2" xfId="39" xr:uid="{00000000-0005-0000-0000-00000B000000}"/>
    <cellStyle name="60% - Énfasis1 2" xfId="40" xr:uid="{00000000-0005-0000-0000-00000C000000}"/>
    <cellStyle name="60% - Énfasis2 2" xfId="41" xr:uid="{00000000-0005-0000-0000-00000D000000}"/>
    <cellStyle name="60% - Énfasis3 2" xfId="42" xr:uid="{00000000-0005-0000-0000-00000E000000}"/>
    <cellStyle name="60% - Énfasis4 2" xfId="43" xr:uid="{00000000-0005-0000-0000-00000F000000}"/>
    <cellStyle name="60% - Énfasis5 2" xfId="44" xr:uid="{00000000-0005-0000-0000-000010000000}"/>
    <cellStyle name="60% - Énfasis6 2" xfId="45" xr:uid="{00000000-0005-0000-0000-000011000000}"/>
    <cellStyle name="ANCLAS,REZONES Y SUS PARTES,DE FUNDICION,DE HIERRO O DE ACERO" xfId="144" xr:uid="{00000000-0005-0000-0000-000012000000}"/>
    <cellStyle name="Buena 2" xfId="46" xr:uid="{00000000-0005-0000-0000-000013000000}"/>
    <cellStyle name="Cálculo 2" xfId="47" xr:uid="{00000000-0005-0000-0000-000014000000}"/>
    <cellStyle name="Cambiar to&amp;do" xfId="195" xr:uid="{00000000-0005-0000-0000-000015000000}"/>
    <cellStyle name="Celda de comprobación 2" xfId="48" xr:uid="{00000000-0005-0000-0000-000016000000}"/>
    <cellStyle name="Celda vinculada 2" xfId="49" xr:uid="{00000000-0005-0000-0000-000017000000}"/>
    <cellStyle name="Comma" xfId="50" xr:uid="{00000000-0005-0000-0000-000018000000}"/>
    <cellStyle name="Comma [0]" xfId="6" xr:uid="{00000000-0005-0000-0000-000019000000}"/>
    <cellStyle name="Comma [0] 2" xfId="146" xr:uid="{00000000-0005-0000-0000-00001A000000}"/>
    <cellStyle name="Currency" xfId="51" xr:uid="{00000000-0005-0000-0000-00001B000000}"/>
    <cellStyle name="Currency [0]" xfId="7" xr:uid="{00000000-0005-0000-0000-00001C000000}"/>
    <cellStyle name="Currency [0] 2" xfId="145" xr:uid="{00000000-0005-0000-0000-00001D000000}"/>
    <cellStyle name="Currency_MEDIANA" xfId="8" xr:uid="{00000000-0005-0000-0000-00001E000000}"/>
    <cellStyle name="Date" xfId="52" xr:uid="{00000000-0005-0000-0000-00001F000000}"/>
    <cellStyle name="Encabezado 4 2" xfId="53" xr:uid="{00000000-0005-0000-0000-000020000000}"/>
    <cellStyle name="Énfasis1 2" xfId="54" xr:uid="{00000000-0005-0000-0000-000021000000}"/>
    <cellStyle name="Énfasis2 2" xfId="55" xr:uid="{00000000-0005-0000-0000-000022000000}"/>
    <cellStyle name="Énfasis3 2" xfId="56" xr:uid="{00000000-0005-0000-0000-000023000000}"/>
    <cellStyle name="Énfasis4 2" xfId="57" xr:uid="{00000000-0005-0000-0000-000024000000}"/>
    <cellStyle name="Énfasis5 2" xfId="58" xr:uid="{00000000-0005-0000-0000-000025000000}"/>
    <cellStyle name="Énfasis6 2" xfId="59" xr:uid="{00000000-0005-0000-0000-000026000000}"/>
    <cellStyle name="Entrada 2" xfId="60" xr:uid="{00000000-0005-0000-0000-000027000000}"/>
    <cellStyle name="Euro" xfId="9" xr:uid="{00000000-0005-0000-0000-000028000000}"/>
    <cellStyle name="Euro 2" xfId="10" xr:uid="{00000000-0005-0000-0000-000029000000}"/>
    <cellStyle name="Euro 3" xfId="11" xr:uid="{00000000-0005-0000-0000-00002A000000}"/>
    <cellStyle name="Euro 4" xfId="198" xr:uid="{00000000-0005-0000-0000-00002B000000}"/>
    <cellStyle name="F2" xfId="12" xr:uid="{00000000-0005-0000-0000-00002C000000}"/>
    <cellStyle name="F2 2" xfId="147" xr:uid="{00000000-0005-0000-0000-00002D000000}"/>
    <cellStyle name="F2_M-Servicios profesionales, científicos y tecnicas" xfId="148" xr:uid="{00000000-0005-0000-0000-00002E000000}"/>
    <cellStyle name="F3" xfId="13" xr:uid="{00000000-0005-0000-0000-00002F000000}"/>
    <cellStyle name="F3 2" xfId="149" xr:uid="{00000000-0005-0000-0000-000030000000}"/>
    <cellStyle name="F3_M-Servicios profesionales, científicos y tecnicas" xfId="150" xr:uid="{00000000-0005-0000-0000-000031000000}"/>
    <cellStyle name="F4" xfId="14" xr:uid="{00000000-0005-0000-0000-000032000000}"/>
    <cellStyle name="F4 2" xfId="151" xr:uid="{00000000-0005-0000-0000-000033000000}"/>
    <cellStyle name="F4_M-Servicios profesionales, científicos y tecnicas" xfId="152" xr:uid="{00000000-0005-0000-0000-000034000000}"/>
    <cellStyle name="F5" xfId="15" xr:uid="{00000000-0005-0000-0000-000035000000}"/>
    <cellStyle name="F5 2" xfId="153" xr:uid="{00000000-0005-0000-0000-000036000000}"/>
    <cellStyle name="F5_M-Servicios profesionales, científicos y tecnicas" xfId="154" xr:uid="{00000000-0005-0000-0000-000037000000}"/>
    <cellStyle name="F6" xfId="16" xr:uid="{00000000-0005-0000-0000-000038000000}"/>
    <cellStyle name="F6 2" xfId="155" xr:uid="{00000000-0005-0000-0000-000039000000}"/>
    <cellStyle name="F6_M-Servicios profesionales, científicos y tecnicas" xfId="156" xr:uid="{00000000-0005-0000-0000-00003A000000}"/>
    <cellStyle name="F7" xfId="17" xr:uid="{00000000-0005-0000-0000-00003B000000}"/>
    <cellStyle name="F7 2" xfId="157" xr:uid="{00000000-0005-0000-0000-00003C000000}"/>
    <cellStyle name="F7_M-Servicios profesionales, científicos y tecnicas" xfId="158" xr:uid="{00000000-0005-0000-0000-00003D000000}"/>
    <cellStyle name="F8" xfId="18" xr:uid="{00000000-0005-0000-0000-00003E000000}"/>
    <cellStyle name="F8 2" xfId="159" xr:uid="{00000000-0005-0000-0000-00003F000000}"/>
    <cellStyle name="F8_M-Servicios profesionales, científicos y tecnicas" xfId="160" xr:uid="{00000000-0005-0000-0000-000040000000}"/>
    <cellStyle name="Fixed" xfId="61" xr:uid="{00000000-0005-0000-0000-000041000000}"/>
    <cellStyle name="Heading1" xfId="62" xr:uid="{00000000-0005-0000-0000-000042000000}"/>
    <cellStyle name="Heading2" xfId="63" xr:uid="{00000000-0005-0000-0000-000043000000}"/>
    <cellStyle name="Hipervínculo 2" xfId="200" xr:uid="{5BFE3148-3261-415D-8C0A-00CFC74C4073}"/>
    <cellStyle name="Incorrecto 2" xfId="64" xr:uid="{00000000-0005-0000-0000-000044000000}"/>
    <cellStyle name="Millares" xfId="1" builtinId="3"/>
    <cellStyle name="Millares [0] 2" xfId="65" xr:uid="{00000000-0005-0000-0000-000046000000}"/>
    <cellStyle name="Millares [0] 2 2" xfId="161" xr:uid="{00000000-0005-0000-0000-000047000000}"/>
    <cellStyle name="Millares [0] 4" xfId="66" xr:uid="{00000000-0005-0000-0000-000048000000}"/>
    <cellStyle name="Millares 10" xfId="67" xr:uid="{00000000-0005-0000-0000-000049000000}"/>
    <cellStyle name="Millares 10 2" xfId="68" xr:uid="{00000000-0005-0000-0000-00004A000000}"/>
    <cellStyle name="Millares 10 3" xfId="163" xr:uid="{00000000-0005-0000-0000-00004B000000}"/>
    <cellStyle name="Millares 11" xfId="69" xr:uid="{00000000-0005-0000-0000-00004C000000}"/>
    <cellStyle name="Millares 11 2" xfId="70" xr:uid="{00000000-0005-0000-0000-00004D000000}"/>
    <cellStyle name="Millares 11 3" xfId="164" xr:uid="{00000000-0005-0000-0000-00004E000000}"/>
    <cellStyle name="Millares 12" xfId="71" xr:uid="{00000000-0005-0000-0000-00004F000000}"/>
    <cellStyle name="Millares 12 2" xfId="72" xr:uid="{00000000-0005-0000-0000-000050000000}"/>
    <cellStyle name="Millares 12 3" xfId="165" xr:uid="{00000000-0005-0000-0000-000051000000}"/>
    <cellStyle name="Millares 13" xfId="73" xr:uid="{00000000-0005-0000-0000-000052000000}"/>
    <cellStyle name="Millares 13 2" xfId="74" xr:uid="{00000000-0005-0000-0000-000053000000}"/>
    <cellStyle name="Millares 13 3" xfId="166" xr:uid="{00000000-0005-0000-0000-000054000000}"/>
    <cellStyle name="Millares 14" xfId="75" xr:uid="{00000000-0005-0000-0000-000055000000}"/>
    <cellStyle name="Millares 14 2" xfId="76" xr:uid="{00000000-0005-0000-0000-000056000000}"/>
    <cellStyle name="Millares 14 3" xfId="167" xr:uid="{00000000-0005-0000-0000-000057000000}"/>
    <cellStyle name="Millares 15" xfId="77" xr:uid="{00000000-0005-0000-0000-000058000000}"/>
    <cellStyle name="Millares 15 2" xfId="78" xr:uid="{00000000-0005-0000-0000-000059000000}"/>
    <cellStyle name="Millares 15 3" xfId="168" xr:uid="{00000000-0005-0000-0000-00005A000000}"/>
    <cellStyle name="Millares 16" xfId="79" xr:uid="{00000000-0005-0000-0000-00005B000000}"/>
    <cellStyle name="Millares 16 2" xfId="80" xr:uid="{00000000-0005-0000-0000-00005C000000}"/>
    <cellStyle name="Millares 16 3" xfId="169" xr:uid="{00000000-0005-0000-0000-00005D000000}"/>
    <cellStyle name="Millares 17" xfId="81" xr:uid="{00000000-0005-0000-0000-00005E000000}"/>
    <cellStyle name="Millares 17 2" xfId="82" xr:uid="{00000000-0005-0000-0000-00005F000000}"/>
    <cellStyle name="Millares 17 3" xfId="170" xr:uid="{00000000-0005-0000-0000-000060000000}"/>
    <cellStyle name="Millares 18" xfId="83" xr:uid="{00000000-0005-0000-0000-000061000000}"/>
    <cellStyle name="Millares 18 2" xfId="84" xr:uid="{00000000-0005-0000-0000-000062000000}"/>
    <cellStyle name="Millares 18 3" xfId="171" xr:uid="{00000000-0005-0000-0000-000063000000}"/>
    <cellStyle name="Millares 19" xfId="85" xr:uid="{00000000-0005-0000-0000-000064000000}"/>
    <cellStyle name="Millares 19 2" xfId="86" xr:uid="{00000000-0005-0000-0000-000065000000}"/>
    <cellStyle name="Millares 19 3" xfId="172" xr:uid="{00000000-0005-0000-0000-000066000000}"/>
    <cellStyle name="Millares 2" xfId="3" xr:uid="{00000000-0005-0000-0000-000067000000}"/>
    <cellStyle name="Millares 2 2" xfId="19" xr:uid="{00000000-0005-0000-0000-000068000000}"/>
    <cellStyle name="Millares 2 3" xfId="196" xr:uid="{00000000-0005-0000-0000-000069000000}"/>
    <cellStyle name="Millares 20" xfId="87" xr:uid="{00000000-0005-0000-0000-00006A000000}"/>
    <cellStyle name="Millares 20 2" xfId="88" xr:uid="{00000000-0005-0000-0000-00006B000000}"/>
    <cellStyle name="Millares 20 3" xfId="173" xr:uid="{00000000-0005-0000-0000-00006C000000}"/>
    <cellStyle name="Millares 21" xfId="89" xr:uid="{00000000-0005-0000-0000-00006D000000}"/>
    <cellStyle name="Millares 21 2" xfId="90" xr:uid="{00000000-0005-0000-0000-00006E000000}"/>
    <cellStyle name="Millares 21 3" xfId="174" xr:uid="{00000000-0005-0000-0000-00006F000000}"/>
    <cellStyle name="Millares 22" xfId="91" xr:uid="{00000000-0005-0000-0000-000070000000}"/>
    <cellStyle name="Millares 22 2" xfId="92" xr:uid="{00000000-0005-0000-0000-000071000000}"/>
    <cellStyle name="Millares 22 3" xfId="175" xr:uid="{00000000-0005-0000-0000-000072000000}"/>
    <cellStyle name="Millares 3" xfId="4" xr:uid="{00000000-0005-0000-0000-000073000000}"/>
    <cellStyle name="Millares 3 2" xfId="193" xr:uid="{00000000-0005-0000-0000-000074000000}"/>
    <cellStyle name="Millares 4" xfId="20" xr:uid="{00000000-0005-0000-0000-000075000000}"/>
    <cellStyle name="Millares 4 2" xfId="162" xr:uid="{00000000-0005-0000-0000-000076000000}"/>
    <cellStyle name="Millares 4 3" xfId="192" xr:uid="{00000000-0005-0000-0000-000077000000}"/>
    <cellStyle name="Millares 5" xfId="21" xr:uid="{00000000-0005-0000-0000-000078000000}"/>
    <cellStyle name="Millares 5 2" xfId="93" xr:uid="{00000000-0005-0000-0000-000079000000}"/>
    <cellStyle name="Millares 5 3" xfId="176" xr:uid="{00000000-0005-0000-0000-00007A000000}"/>
    <cellStyle name="Millares 6" xfId="94" xr:uid="{00000000-0005-0000-0000-00007B000000}"/>
    <cellStyle name="Millares 6 2" xfId="95" xr:uid="{00000000-0005-0000-0000-00007C000000}"/>
    <cellStyle name="Millares 6 2 2" xfId="96" xr:uid="{00000000-0005-0000-0000-00007D000000}"/>
    <cellStyle name="Millares 6 2 2 2" xfId="97" xr:uid="{00000000-0005-0000-0000-00007E000000}"/>
    <cellStyle name="Millares 6 2 2 3" xfId="177" xr:uid="{00000000-0005-0000-0000-00007F000000}"/>
    <cellStyle name="Millares 6 2 3" xfId="98" xr:uid="{00000000-0005-0000-0000-000080000000}"/>
    <cellStyle name="Millares 6 2 4" xfId="178" xr:uid="{00000000-0005-0000-0000-000081000000}"/>
    <cellStyle name="Millares 6 3" xfId="99" xr:uid="{00000000-0005-0000-0000-000082000000}"/>
    <cellStyle name="Millares 6 3 2" xfId="100" xr:uid="{00000000-0005-0000-0000-000083000000}"/>
    <cellStyle name="Millares 6 3 3" xfId="179" xr:uid="{00000000-0005-0000-0000-000084000000}"/>
    <cellStyle name="Millares 6 4" xfId="101" xr:uid="{00000000-0005-0000-0000-000085000000}"/>
    <cellStyle name="Millares 6 5" xfId="180" xr:uid="{00000000-0005-0000-0000-000086000000}"/>
    <cellStyle name="Millares 7" xfId="102" xr:uid="{00000000-0005-0000-0000-000087000000}"/>
    <cellStyle name="Millares 7 2" xfId="103" xr:uid="{00000000-0005-0000-0000-000088000000}"/>
    <cellStyle name="Millares 8" xfId="104" xr:uid="{00000000-0005-0000-0000-000089000000}"/>
    <cellStyle name="Millares 8 2" xfId="105" xr:uid="{00000000-0005-0000-0000-00008A000000}"/>
    <cellStyle name="Millares 9" xfId="106" xr:uid="{00000000-0005-0000-0000-00008B000000}"/>
    <cellStyle name="Moneda 2" xfId="107" xr:uid="{00000000-0005-0000-0000-00008C000000}"/>
    <cellStyle name="Neutral 2" xfId="108" xr:uid="{00000000-0005-0000-0000-00008D000000}"/>
    <cellStyle name="Normal" xfId="0" builtinId="0"/>
    <cellStyle name="Normal 10" xfId="109" xr:uid="{00000000-0005-0000-0000-00008F000000}"/>
    <cellStyle name="Normal 10 2" xfId="110" xr:uid="{00000000-0005-0000-0000-000090000000}"/>
    <cellStyle name="Normal 10 3" xfId="181" xr:uid="{00000000-0005-0000-0000-000091000000}"/>
    <cellStyle name="Normal 11" xfId="190" xr:uid="{00000000-0005-0000-0000-000092000000}"/>
    <cellStyle name="Normal 2" xfId="5" xr:uid="{00000000-0005-0000-0000-000093000000}"/>
    <cellStyle name="Normal 2 2" xfId="22" xr:uid="{00000000-0005-0000-0000-000094000000}"/>
    <cellStyle name="Normal 2 2 2" xfId="27" xr:uid="{00000000-0005-0000-0000-000095000000}"/>
    <cellStyle name="Normal 2 3" xfId="111" xr:uid="{00000000-0005-0000-0000-000096000000}"/>
    <cellStyle name="Normal 2 3 2" xfId="112" xr:uid="{00000000-0005-0000-0000-000097000000}"/>
    <cellStyle name="Normal 2_CUADROS CFI" xfId="113" xr:uid="{00000000-0005-0000-0000-000098000000}"/>
    <cellStyle name="Normal 3" xfId="23" xr:uid="{00000000-0005-0000-0000-000099000000}"/>
    <cellStyle name="Normal 3 2" xfId="114" xr:uid="{00000000-0005-0000-0000-00009A000000}"/>
    <cellStyle name="Normal 3 3" xfId="191" xr:uid="{00000000-0005-0000-0000-00009B000000}"/>
    <cellStyle name="Normal 4" xfId="24" xr:uid="{00000000-0005-0000-0000-00009C000000}"/>
    <cellStyle name="Normal 4 2" xfId="194" xr:uid="{00000000-0005-0000-0000-00009D000000}"/>
    <cellStyle name="Normal 4 2 2" xfId="199" xr:uid="{00000000-0005-0000-0000-00009E000000}"/>
    <cellStyle name="Normal 5" xfId="115" xr:uid="{00000000-0005-0000-0000-00009F000000}"/>
    <cellStyle name="Normal 5 2" xfId="116" xr:uid="{00000000-0005-0000-0000-0000A0000000}"/>
    <cellStyle name="Normal 5 3" xfId="182" xr:uid="{00000000-0005-0000-0000-0000A1000000}"/>
    <cellStyle name="Normal 6" xfId="117" xr:uid="{00000000-0005-0000-0000-0000A2000000}"/>
    <cellStyle name="Normal 6 2" xfId="197" xr:uid="{00000000-0005-0000-0000-0000A3000000}"/>
    <cellStyle name="Normal 7" xfId="118" xr:uid="{00000000-0005-0000-0000-0000A4000000}"/>
    <cellStyle name="Normal 7 2" xfId="119" xr:uid="{00000000-0005-0000-0000-0000A5000000}"/>
    <cellStyle name="Normal 7 2 2" xfId="120" xr:uid="{00000000-0005-0000-0000-0000A6000000}"/>
    <cellStyle name="Normal 7 2 2 2" xfId="121" xr:uid="{00000000-0005-0000-0000-0000A7000000}"/>
    <cellStyle name="Normal 7 2 2 3" xfId="183" xr:uid="{00000000-0005-0000-0000-0000A8000000}"/>
    <cellStyle name="Normal 7 2 3" xfId="122" xr:uid="{00000000-0005-0000-0000-0000A9000000}"/>
    <cellStyle name="Normal 7 2 4" xfId="184" xr:uid="{00000000-0005-0000-0000-0000AA000000}"/>
    <cellStyle name="Normal 7 3" xfId="123" xr:uid="{00000000-0005-0000-0000-0000AB000000}"/>
    <cellStyle name="Normal 7 4" xfId="185" xr:uid="{00000000-0005-0000-0000-0000AC000000}"/>
    <cellStyle name="Normal 8" xfId="124" xr:uid="{00000000-0005-0000-0000-0000AD000000}"/>
    <cellStyle name="Normal 8 2" xfId="125" xr:uid="{00000000-0005-0000-0000-0000AE000000}"/>
    <cellStyle name="Normal 8 3" xfId="186" xr:uid="{00000000-0005-0000-0000-0000AF000000}"/>
    <cellStyle name="Normal 9" xfId="126" xr:uid="{00000000-0005-0000-0000-0000B0000000}"/>
    <cellStyle name="Normal 9 2" xfId="127" xr:uid="{00000000-0005-0000-0000-0000B1000000}"/>
    <cellStyle name="Normal 9 3" xfId="187" xr:uid="{00000000-0005-0000-0000-0000B2000000}"/>
    <cellStyle name="Notas 2" xfId="128" xr:uid="{00000000-0005-0000-0000-0000B3000000}"/>
    <cellStyle name="Percent" xfId="129" xr:uid="{00000000-0005-0000-0000-0000B4000000}"/>
    <cellStyle name="Porcentaje" xfId="2" builtinId="5"/>
    <cellStyle name="Porcentaje 2" xfId="25" xr:uid="{00000000-0005-0000-0000-0000B6000000}"/>
    <cellStyle name="Porcentaje 2 2" xfId="130" xr:uid="{00000000-0005-0000-0000-0000B7000000}"/>
    <cellStyle name="Porcentaje 2 3" xfId="131" xr:uid="{00000000-0005-0000-0000-0000B8000000}"/>
    <cellStyle name="Porcentaje 2 4" xfId="188" xr:uid="{00000000-0005-0000-0000-0000B9000000}"/>
    <cellStyle name="Porcentaje 3" xfId="26" xr:uid="{00000000-0005-0000-0000-0000BA000000}"/>
    <cellStyle name="Porcentaje 4" xfId="132" xr:uid="{00000000-0005-0000-0000-0000BB000000}"/>
    <cellStyle name="Porcentaje 4 2" xfId="133" xr:uid="{00000000-0005-0000-0000-0000BC000000}"/>
    <cellStyle name="Porcentaje 4 3" xfId="189" xr:uid="{00000000-0005-0000-0000-0000BD000000}"/>
    <cellStyle name="Porcentual 10" xfId="134" xr:uid="{00000000-0005-0000-0000-0000BE000000}"/>
    <cellStyle name="Porcentual 2" xfId="135" xr:uid="{00000000-0005-0000-0000-0000BF000000}"/>
    <cellStyle name="Porcentual 8" xfId="136" xr:uid="{00000000-0005-0000-0000-0000C0000000}"/>
    <cellStyle name="Salida 2" xfId="137" xr:uid="{00000000-0005-0000-0000-0000C1000000}"/>
    <cellStyle name="Texto de advertencia 2" xfId="138" xr:uid="{00000000-0005-0000-0000-0000C2000000}"/>
    <cellStyle name="Texto explicativo 2" xfId="139" xr:uid="{00000000-0005-0000-0000-0000C3000000}"/>
    <cellStyle name="Título 2 2" xfId="140" xr:uid="{00000000-0005-0000-0000-0000C4000000}"/>
    <cellStyle name="Título 3 2" xfId="141" xr:uid="{00000000-0005-0000-0000-0000C5000000}"/>
    <cellStyle name="Título 4" xfId="142" xr:uid="{00000000-0005-0000-0000-0000C6000000}"/>
    <cellStyle name="Total 2" xfId="143" xr:uid="{00000000-0005-0000-0000-0000C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lásico de Office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zoomScaleNormal="100" workbookViewId="0">
      <selection sqref="A1:I2"/>
    </sheetView>
  </sheetViews>
  <sheetFormatPr baseColWidth="10" defaultRowHeight="12.75" x14ac:dyDescent="0.2"/>
  <cols>
    <col min="1" max="1" width="70.75" style="23" customWidth="1"/>
    <col min="2" max="2" width="0" style="23" hidden="1" customWidth="1"/>
    <col min="3" max="10" width="11" style="23"/>
    <col min="11" max="256" width="10" style="23"/>
    <col min="257" max="257" width="62" style="23" customWidth="1"/>
    <col min="258" max="258" width="0" style="23" hidden="1" customWidth="1"/>
    <col min="259" max="512" width="10" style="23"/>
    <col min="513" max="513" width="62" style="23" customWidth="1"/>
    <col min="514" max="514" width="0" style="23" hidden="1" customWidth="1"/>
    <col min="515" max="768" width="10" style="23"/>
    <col min="769" max="769" width="62" style="23" customWidth="1"/>
    <col min="770" max="770" width="0" style="23" hidden="1" customWidth="1"/>
    <col min="771" max="1024" width="11" style="23"/>
    <col min="1025" max="1025" width="62" style="23" customWidth="1"/>
    <col min="1026" max="1026" width="0" style="23" hidden="1" customWidth="1"/>
    <col min="1027" max="1280" width="10" style="23"/>
    <col min="1281" max="1281" width="62" style="23" customWidth="1"/>
    <col min="1282" max="1282" width="0" style="23" hidden="1" customWidth="1"/>
    <col min="1283" max="1536" width="10" style="23"/>
    <col min="1537" max="1537" width="62" style="23" customWidth="1"/>
    <col min="1538" max="1538" width="0" style="23" hidden="1" customWidth="1"/>
    <col min="1539" max="1792" width="10" style="23"/>
    <col min="1793" max="1793" width="62" style="23" customWidth="1"/>
    <col min="1794" max="1794" width="0" style="23" hidden="1" customWidth="1"/>
    <col min="1795" max="2048" width="11" style="23"/>
    <col min="2049" max="2049" width="62" style="23" customWidth="1"/>
    <col min="2050" max="2050" width="0" style="23" hidden="1" customWidth="1"/>
    <col min="2051" max="2304" width="10" style="23"/>
    <col min="2305" max="2305" width="62" style="23" customWidth="1"/>
    <col min="2306" max="2306" width="0" style="23" hidden="1" customWidth="1"/>
    <col min="2307" max="2560" width="10" style="23"/>
    <col min="2561" max="2561" width="62" style="23" customWidth="1"/>
    <col min="2562" max="2562" width="0" style="23" hidden="1" customWidth="1"/>
    <col min="2563" max="2816" width="10" style="23"/>
    <col min="2817" max="2817" width="62" style="23" customWidth="1"/>
    <col min="2818" max="2818" width="0" style="23" hidden="1" customWidth="1"/>
    <col min="2819" max="3072" width="11" style="23"/>
    <col min="3073" max="3073" width="62" style="23" customWidth="1"/>
    <col min="3074" max="3074" width="0" style="23" hidden="1" customWidth="1"/>
    <col min="3075" max="3328" width="10" style="23"/>
    <col min="3329" max="3329" width="62" style="23" customWidth="1"/>
    <col min="3330" max="3330" width="0" style="23" hidden="1" customWidth="1"/>
    <col min="3331" max="3584" width="10" style="23"/>
    <col min="3585" max="3585" width="62" style="23" customWidth="1"/>
    <col min="3586" max="3586" width="0" style="23" hidden="1" customWidth="1"/>
    <col min="3587" max="3840" width="10" style="23"/>
    <col min="3841" max="3841" width="62" style="23" customWidth="1"/>
    <col min="3842" max="3842" width="0" style="23" hidden="1" customWidth="1"/>
    <col min="3843" max="4096" width="11" style="23"/>
    <col min="4097" max="4097" width="62" style="23" customWidth="1"/>
    <col min="4098" max="4098" width="0" style="23" hidden="1" customWidth="1"/>
    <col min="4099" max="4352" width="10" style="23"/>
    <col min="4353" max="4353" width="62" style="23" customWidth="1"/>
    <col min="4354" max="4354" width="0" style="23" hidden="1" customWidth="1"/>
    <col min="4355" max="4608" width="10" style="23"/>
    <col min="4609" max="4609" width="62" style="23" customWidth="1"/>
    <col min="4610" max="4610" width="0" style="23" hidden="1" customWidth="1"/>
    <col min="4611" max="4864" width="10" style="23"/>
    <col min="4865" max="4865" width="62" style="23" customWidth="1"/>
    <col min="4866" max="4866" width="0" style="23" hidden="1" customWidth="1"/>
    <col min="4867" max="5120" width="11" style="23"/>
    <col min="5121" max="5121" width="62" style="23" customWidth="1"/>
    <col min="5122" max="5122" width="0" style="23" hidden="1" customWidth="1"/>
    <col min="5123" max="5376" width="10" style="23"/>
    <col min="5377" max="5377" width="62" style="23" customWidth="1"/>
    <col min="5378" max="5378" width="0" style="23" hidden="1" customWidth="1"/>
    <col min="5379" max="5632" width="10" style="23"/>
    <col min="5633" max="5633" width="62" style="23" customWidth="1"/>
    <col min="5634" max="5634" width="0" style="23" hidden="1" customWidth="1"/>
    <col min="5635" max="5888" width="10" style="23"/>
    <col min="5889" max="5889" width="62" style="23" customWidth="1"/>
    <col min="5890" max="5890" width="0" style="23" hidden="1" customWidth="1"/>
    <col min="5891" max="6144" width="11" style="23"/>
    <col min="6145" max="6145" width="62" style="23" customWidth="1"/>
    <col min="6146" max="6146" width="0" style="23" hidden="1" customWidth="1"/>
    <col min="6147" max="6400" width="10" style="23"/>
    <col min="6401" max="6401" width="62" style="23" customWidth="1"/>
    <col min="6402" max="6402" width="0" style="23" hidden="1" customWidth="1"/>
    <col min="6403" max="6656" width="10" style="23"/>
    <col min="6657" max="6657" width="62" style="23" customWidth="1"/>
    <col min="6658" max="6658" width="0" style="23" hidden="1" customWidth="1"/>
    <col min="6659" max="6912" width="10" style="23"/>
    <col min="6913" max="6913" width="62" style="23" customWidth="1"/>
    <col min="6914" max="6914" width="0" style="23" hidden="1" customWidth="1"/>
    <col min="6915" max="7168" width="11" style="23"/>
    <col min="7169" max="7169" width="62" style="23" customWidth="1"/>
    <col min="7170" max="7170" width="0" style="23" hidden="1" customWidth="1"/>
    <col min="7171" max="7424" width="10" style="23"/>
    <col min="7425" max="7425" width="62" style="23" customWidth="1"/>
    <col min="7426" max="7426" width="0" style="23" hidden="1" customWidth="1"/>
    <col min="7427" max="7680" width="10" style="23"/>
    <col min="7681" max="7681" width="62" style="23" customWidth="1"/>
    <col min="7682" max="7682" width="0" style="23" hidden="1" customWidth="1"/>
    <col min="7683" max="7936" width="10" style="23"/>
    <col min="7937" max="7937" width="62" style="23" customWidth="1"/>
    <col min="7938" max="7938" width="0" style="23" hidden="1" customWidth="1"/>
    <col min="7939" max="8192" width="11" style="23"/>
    <col min="8193" max="8193" width="62" style="23" customWidth="1"/>
    <col min="8194" max="8194" width="0" style="23" hidden="1" customWidth="1"/>
    <col min="8195" max="8448" width="10" style="23"/>
    <col min="8449" max="8449" width="62" style="23" customWidth="1"/>
    <col min="8450" max="8450" width="0" style="23" hidden="1" customWidth="1"/>
    <col min="8451" max="8704" width="10" style="23"/>
    <col min="8705" max="8705" width="62" style="23" customWidth="1"/>
    <col min="8706" max="8706" width="0" style="23" hidden="1" customWidth="1"/>
    <col min="8707" max="8960" width="10" style="23"/>
    <col min="8961" max="8961" width="62" style="23" customWidth="1"/>
    <col min="8962" max="8962" width="0" style="23" hidden="1" customWidth="1"/>
    <col min="8963" max="9216" width="11" style="23"/>
    <col min="9217" max="9217" width="62" style="23" customWidth="1"/>
    <col min="9218" max="9218" width="0" style="23" hidden="1" customWidth="1"/>
    <col min="9219" max="9472" width="10" style="23"/>
    <col min="9473" max="9473" width="62" style="23" customWidth="1"/>
    <col min="9474" max="9474" width="0" style="23" hidden="1" customWidth="1"/>
    <col min="9475" max="9728" width="10" style="23"/>
    <col min="9729" max="9729" width="62" style="23" customWidth="1"/>
    <col min="9730" max="9730" width="0" style="23" hidden="1" customWidth="1"/>
    <col min="9731" max="9984" width="10" style="23"/>
    <col min="9985" max="9985" width="62" style="23" customWidth="1"/>
    <col min="9986" max="9986" width="0" style="23" hidden="1" customWidth="1"/>
    <col min="9987" max="10240" width="11" style="23"/>
    <col min="10241" max="10241" width="62" style="23" customWidth="1"/>
    <col min="10242" max="10242" width="0" style="23" hidden="1" customWidth="1"/>
    <col min="10243" max="10496" width="10" style="23"/>
    <col min="10497" max="10497" width="62" style="23" customWidth="1"/>
    <col min="10498" max="10498" width="0" style="23" hidden="1" customWidth="1"/>
    <col min="10499" max="10752" width="10" style="23"/>
    <col min="10753" max="10753" width="62" style="23" customWidth="1"/>
    <col min="10754" max="10754" width="0" style="23" hidden="1" customWidth="1"/>
    <col min="10755" max="11008" width="10" style="23"/>
    <col min="11009" max="11009" width="62" style="23" customWidth="1"/>
    <col min="11010" max="11010" width="0" style="23" hidden="1" customWidth="1"/>
    <col min="11011" max="11264" width="11" style="23"/>
    <col min="11265" max="11265" width="62" style="23" customWidth="1"/>
    <col min="11266" max="11266" width="0" style="23" hidden="1" customWidth="1"/>
    <col min="11267" max="11520" width="10" style="23"/>
    <col min="11521" max="11521" width="62" style="23" customWidth="1"/>
    <col min="11522" max="11522" width="0" style="23" hidden="1" customWidth="1"/>
    <col min="11523" max="11776" width="10" style="23"/>
    <col min="11777" max="11777" width="62" style="23" customWidth="1"/>
    <col min="11778" max="11778" width="0" style="23" hidden="1" customWidth="1"/>
    <col min="11779" max="12032" width="10" style="23"/>
    <col min="12033" max="12033" width="62" style="23" customWidth="1"/>
    <col min="12034" max="12034" width="0" style="23" hidden="1" customWidth="1"/>
    <col min="12035" max="12288" width="11" style="23"/>
    <col min="12289" max="12289" width="62" style="23" customWidth="1"/>
    <col min="12290" max="12290" width="0" style="23" hidden="1" customWidth="1"/>
    <col min="12291" max="12544" width="10" style="23"/>
    <col min="12545" max="12545" width="62" style="23" customWidth="1"/>
    <col min="12546" max="12546" width="0" style="23" hidden="1" customWidth="1"/>
    <col min="12547" max="12800" width="10" style="23"/>
    <col min="12801" max="12801" width="62" style="23" customWidth="1"/>
    <col min="12802" max="12802" width="0" style="23" hidden="1" customWidth="1"/>
    <col min="12803" max="13056" width="10" style="23"/>
    <col min="13057" max="13057" width="62" style="23" customWidth="1"/>
    <col min="13058" max="13058" width="0" style="23" hidden="1" customWidth="1"/>
    <col min="13059" max="13312" width="11" style="23"/>
    <col min="13313" max="13313" width="62" style="23" customWidth="1"/>
    <col min="13314" max="13314" width="0" style="23" hidden="1" customWidth="1"/>
    <col min="13315" max="13568" width="10" style="23"/>
    <col min="13569" max="13569" width="62" style="23" customWidth="1"/>
    <col min="13570" max="13570" width="0" style="23" hidden="1" customWidth="1"/>
    <col min="13571" max="13824" width="10" style="23"/>
    <col min="13825" max="13825" width="62" style="23" customWidth="1"/>
    <col min="13826" max="13826" width="0" style="23" hidden="1" customWidth="1"/>
    <col min="13827" max="14080" width="10" style="23"/>
    <col min="14081" max="14081" width="62" style="23" customWidth="1"/>
    <col min="14082" max="14082" width="0" style="23" hidden="1" customWidth="1"/>
    <col min="14083" max="14336" width="11" style="23"/>
    <col min="14337" max="14337" width="62" style="23" customWidth="1"/>
    <col min="14338" max="14338" width="0" style="23" hidden="1" customWidth="1"/>
    <col min="14339" max="14592" width="10" style="23"/>
    <col min="14593" max="14593" width="62" style="23" customWidth="1"/>
    <col min="14594" max="14594" width="0" style="23" hidden="1" customWidth="1"/>
    <col min="14595" max="14848" width="10" style="23"/>
    <col min="14849" max="14849" width="62" style="23" customWidth="1"/>
    <col min="14850" max="14850" width="0" style="23" hidden="1" customWidth="1"/>
    <col min="14851" max="15104" width="10" style="23"/>
    <col min="15105" max="15105" width="62" style="23" customWidth="1"/>
    <col min="15106" max="15106" width="0" style="23" hidden="1" customWidth="1"/>
    <col min="15107" max="15360" width="11" style="23"/>
    <col min="15361" max="15361" width="62" style="23" customWidth="1"/>
    <col min="15362" max="15362" width="0" style="23" hidden="1" customWidth="1"/>
    <col min="15363" max="15616" width="10" style="23"/>
    <col min="15617" max="15617" width="62" style="23" customWidth="1"/>
    <col min="15618" max="15618" width="0" style="23" hidden="1" customWidth="1"/>
    <col min="15619" max="15872" width="10" style="23"/>
    <col min="15873" max="15873" width="62" style="23" customWidth="1"/>
    <col min="15874" max="15874" width="0" style="23" hidden="1" customWidth="1"/>
    <col min="15875" max="16128" width="10" style="23"/>
    <col min="16129" max="16129" width="62" style="23" customWidth="1"/>
    <col min="16130" max="16130" width="0" style="23" hidden="1" customWidth="1"/>
    <col min="16131" max="16384" width="11" style="23"/>
  </cols>
  <sheetData>
    <row r="1" spans="1:9" ht="15" customHeight="1" x14ac:dyDescent="0.2">
      <c r="A1" s="700" t="s">
        <v>26</v>
      </c>
      <c r="B1" s="700"/>
      <c r="C1" s="700"/>
      <c r="D1" s="700"/>
      <c r="E1" s="700"/>
      <c r="F1" s="700"/>
      <c r="G1" s="700"/>
      <c r="H1" s="700"/>
      <c r="I1" s="700"/>
    </row>
    <row r="2" spans="1:9" ht="15" customHeight="1" thickBot="1" x14ac:dyDescent="0.25">
      <c r="A2" s="701"/>
      <c r="B2" s="701"/>
      <c r="C2" s="701"/>
      <c r="D2" s="701"/>
      <c r="E2" s="701"/>
      <c r="F2" s="701"/>
      <c r="G2" s="701"/>
      <c r="H2" s="701"/>
      <c r="I2" s="701"/>
    </row>
    <row r="3" spans="1:9" ht="15" customHeight="1" thickTop="1" x14ac:dyDescent="0.2">
      <c r="A3" s="24"/>
      <c r="B3" s="25">
        <v>1993</v>
      </c>
      <c r="C3" s="25"/>
      <c r="D3" s="25"/>
      <c r="E3" s="25"/>
      <c r="F3" s="25"/>
      <c r="G3" s="25"/>
      <c r="H3" s="25"/>
      <c r="I3" s="25"/>
    </row>
    <row r="4" spans="1:9" ht="15" customHeight="1" x14ac:dyDescent="0.2">
      <c r="A4" s="26" t="s">
        <v>27</v>
      </c>
      <c r="B4" s="25"/>
      <c r="C4" s="25"/>
      <c r="D4" s="25"/>
      <c r="E4" s="25"/>
      <c r="F4" s="25"/>
      <c r="G4" s="25"/>
      <c r="H4" s="25"/>
      <c r="I4" s="25"/>
    </row>
    <row r="5" spans="1:9" ht="15" customHeight="1" x14ac:dyDescent="0.2">
      <c r="A5" s="26" t="s">
        <v>28</v>
      </c>
      <c r="B5" s="25"/>
      <c r="C5" s="25"/>
      <c r="D5" s="25"/>
      <c r="E5" s="25"/>
      <c r="F5" s="25"/>
      <c r="G5" s="25"/>
      <c r="H5" s="25"/>
      <c r="I5" s="25"/>
    </row>
    <row r="6" spans="1:9" ht="15" customHeight="1" x14ac:dyDescent="0.2">
      <c r="A6" s="26" t="s">
        <v>29</v>
      </c>
      <c r="B6" s="25"/>
      <c r="C6" s="25"/>
      <c r="D6" s="25"/>
      <c r="E6" s="25"/>
      <c r="F6" s="25"/>
      <c r="G6" s="25"/>
      <c r="H6" s="25"/>
      <c r="I6" s="25"/>
    </row>
    <row r="7" spans="1:9" ht="15" customHeight="1" x14ac:dyDescent="0.2">
      <c r="A7" s="26" t="s">
        <v>30</v>
      </c>
      <c r="B7" s="25"/>
      <c r="C7" s="25"/>
      <c r="D7" s="25"/>
      <c r="E7" s="25"/>
      <c r="F7" s="25"/>
      <c r="G7" s="25"/>
      <c r="H7" s="25"/>
      <c r="I7" s="25"/>
    </row>
    <row r="8" spans="1:9" ht="15" customHeight="1" x14ac:dyDescent="0.2">
      <c r="A8" s="26" t="s">
        <v>31</v>
      </c>
      <c r="B8" s="25"/>
      <c r="C8" s="25"/>
      <c r="D8" s="25"/>
      <c r="E8" s="25"/>
      <c r="F8" s="25"/>
      <c r="G8" s="25"/>
      <c r="H8" s="25"/>
      <c r="I8" s="25"/>
    </row>
    <row r="9" spans="1:9" ht="15" customHeight="1" x14ac:dyDescent="0.2">
      <c r="A9" s="26" t="s">
        <v>32</v>
      </c>
      <c r="B9" s="25"/>
      <c r="C9" s="25"/>
      <c r="D9" s="25"/>
      <c r="E9" s="25"/>
      <c r="F9" s="25"/>
      <c r="G9" s="25"/>
      <c r="H9" s="25"/>
      <c r="I9" s="25"/>
    </row>
    <row r="10" spans="1:9" ht="15" customHeight="1" x14ac:dyDescent="0.2">
      <c r="A10" s="26" t="s">
        <v>33</v>
      </c>
      <c r="B10" s="25"/>
      <c r="C10" s="25"/>
      <c r="D10" s="25"/>
      <c r="E10" s="25"/>
      <c r="F10" s="25"/>
      <c r="G10" s="25"/>
      <c r="H10" s="25"/>
      <c r="I10" s="25"/>
    </row>
    <row r="11" spans="1:9" ht="15" customHeight="1" x14ac:dyDescent="0.2">
      <c r="A11" s="26" t="s">
        <v>34</v>
      </c>
      <c r="B11" s="25"/>
      <c r="C11" s="25"/>
      <c r="D11" s="25"/>
      <c r="E11" s="25"/>
      <c r="F11" s="25"/>
      <c r="G11" s="25"/>
      <c r="H11" s="25"/>
      <c r="I11" s="25"/>
    </row>
    <row r="12" spans="1:9" ht="15" customHeight="1" x14ac:dyDescent="0.2">
      <c r="A12" s="26" t="s">
        <v>35</v>
      </c>
      <c r="B12" s="25"/>
      <c r="C12" s="25"/>
      <c r="D12" s="25"/>
      <c r="E12" s="25"/>
      <c r="F12" s="25"/>
      <c r="G12" s="25"/>
      <c r="H12" s="25"/>
      <c r="I12" s="25"/>
    </row>
    <row r="13" spans="1:9" ht="15" customHeight="1" x14ac:dyDescent="0.2">
      <c r="A13" s="26" t="s">
        <v>36</v>
      </c>
      <c r="B13" s="25"/>
      <c r="C13" s="25"/>
      <c r="D13" s="25"/>
      <c r="E13" s="25"/>
      <c r="F13" s="25"/>
      <c r="G13" s="25"/>
      <c r="H13" s="25"/>
      <c r="I13" s="25"/>
    </row>
    <row r="14" spans="1:9" ht="15" customHeight="1" x14ac:dyDescent="0.2">
      <c r="A14" s="26" t="s">
        <v>37</v>
      </c>
      <c r="B14" s="25"/>
      <c r="C14" s="25"/>
      <c r="D14" s="25"/>
      <c r="E14" s="25"/>
      <c r="F14" s="25"/>
      <c r="G14" s="25"/>
      <c r="H14" s="25"/>
      <c r="I14" s="25"/>
    </row>
    <row r="15" spans="1:9" ht="15" customHeight="1" x14ac:dyDescent="0.2">
      <c r="A15" s="26" t="s">
        <v>38</v>
      </c>
      <c r="B15" s="25"/>
      <c r="C15" s="25"/>
      <c r="D15" s="25"/>
      <c r="E15" s="25"/>
      <c r="F15" s="25"/>
      <c r="G15" s="25"/>
      <c r="H15" s="25"/>
      <c r="I15" s="25"/>
    </row>
    <row r="16" spans="1:9" ht="15" customHeight="1" x14ac:dyDescent="0.2">
      <c r="A16" s="26" t="s">
        <v>39</v>
      </c>
      <c r="B16" s="25"/>
      <c r="C16" s="25"/>
      <c r="D16" s="25"/>
      <c r="E16" s="25"/>
      <c r="F16" s="25"/>
      <c r="G16" s="25"/>
      <c r="H16" s="25"/>
      <c r="I16" s="25"/>
    </row>
    <row r="17" spans="1:9" ht="15" customHeight="1" x14ac:dyDescent="0.2">
      <c r="A17" s="26" t="s">
        <v>40</v>
      </c>
      <c r="B17" s="25"/>
      <c r="C17" s="25"/>
      <c r="D17" s="25"/>
      <c r="E17" s="25"/>
      <c r="F17" s="25"/>
      <c r="G17" s="25"/>
      <c r="H17" s="25"/>
      <c r="I17" s="25"/>
    </row>
    <row r="18" spans="1:9" x14ac:dyDescent="0.2">
      <c r="A18" s="26" t="s">
        <v>41</v>
      </c>
      <c r="B18" s="25"/>
      <c r="C18" s="25"/>
      <c r="D18" s="25"/>
      <c r="E18" s="25"/>
      <c r="F18" s="25"/>
      <c r="G18" s="25"/>
      <c r="H18" s="25"/>
      <c r="I18" s="25"/>
    </row>
    <row r="19" spans="1:9" x14ac:dyDescent="0.2">
      <c r="A19" s="27"/>
      <c r="B19" s="27"/>
      <c r="C19" s="27"/>
      <c r="D19" s="27"/>
      <c r="E19" s="27"/>
      <c r="F19" s="27"/>
      <c r="G19" s="27"/>
      <c r="H19" s="27"/>
      <c r="I19" s="27"/>
    </row>
    <row r="20" spans="1:9" x14ac:dyDescent="0.2">
      <c r="A20" s="25"/>
      <c r="B20" s="25"/>
      <c r="C20" s="25"/>
      <c r="D20" s="25"/>
      <c r="E20" s="25"/>
      <c r="F20" s="25"/>
      <c r="G20" s="25"/>
      <c r="H20" s="25"/>
      <c r="I20" s="25"/>
    </row>
    <row r="21" spans="1:9" x14ac:dyDescent="0.2">
      <c r="A21" s="25"/>
      <c r="B21" s="25"/>
      <c r="C21" s="25"/>
      <c r="D21" s="25"/>
      <c r="E21" s="25"/>
      <c r="F21" s="25"/>
      <c r="G21" s="25"/>
      <c r="H21" s="25"/>
      <c r="I21" s="25"/>
    </row>
    <row r="22" spans="1:9" x14ac:dyDescent="0.2">
      <c r="A22" s="25"/>
      <c r="B22" s="25"/>
      <c r="C22" s="25"/>
      <c r="D22" s="25"/>
      <c r="E22" s="25"/>
      <c r="F22" s="25"/>
      <c r="G22" s="25"/>
      <c r="H22" s="25"/>
      <c r="I22" s="25"/>
    </row>
  </sheetData>
  <sheetProtection selectLockedCells="1" selectUnlockedCells="1"/>
  <mergeCells count="1">
    <mergeCell ref="A1:I2"/>
  </mergeCells>
  <printOptions horizontalCentered="1"/>
  <pageMargins left="0.75" right="0.75" top="0.98402777777777772" bottom="1" header="0.51180555555555551" footer="0.51180555555555551"/>
  <pageSetup paperSize="9" firstPageNumber="0" orientation="landscape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7"/>
  <sheetViews>
    <sheetView workbookViewId="0">
      <selection activeCell="F9" sqref="F9"/>
    </sheetView>
  </sheetViews>
  <sheetFormatPr baseColWidth="10" defaultRowHeight="14.25" x14ac:dyDescent="0.2"/>
  <sheetData>
    <row r="1" spans="1:8" ht="15" x14ac:dyDescent="0.25">
      <c r="A1" s="161" t="s">
        <v>333</v>
      </c>
      <c r="B1" s="145"/>
      <c r="C1" s="145"/>
      <c r="D1" s="145"/>
      <c r="E1" s="145"/>
      <c r="F1" s="145"/>
      <c r="G1" s="145"/>
      <c r="H1" s="145"/>
    </row>
    <row r="2" spans="1:8" x14ac:dyDescent="0.2">
      <c r="A2" s="145"/>
      <c r="B2" s="145"/>
      <c r="C2" s="145"/>
      <c r="D2" s="145"/>
      <c r="E2" s="145"/>
      <c r="F2" s="145"/>
      <c r="G2" s="145"/>
      <c r="H2" s="145"/>
    </row>
    <row r="3" spans="1:8" x14ac:dyDescent="0.2">
      <c r="A3" s="145" t="s">
        <v>159</v>
      </c>
      <c r="B3" s="145"/>
      <c r="C3" s="145"/>
      <c r="D3" s="145"/>
      <c r="E3" s="145"/>
      <c r="F3" s="145"/>
      <c r="G3" s="145"/>
      <c r="H3" s="145"/>
    </row>
    <row r="4" spans="1:8" x14ac:dyDescent="0.2">
      <c r="A4" s="145">
        <v>65213</v>
      </c>
      <c r="B4" s="145" t="s">
        <v>275</v>
      </c>
      <c r="C4" s="145"/>
      <c r="D4" s="145"/>
      <c r="E4" s="145"/>
      <c r="F4" s="145"/>
      <c r="G4" s="145"/>
      <c r="H4" s="145"/>
    </row>
    <row r="5" spans="1:8" x14ac:dyDescent="0.2">
      <c r="A5" s="145" t="s">
        <v>276</v>
      </c>
      <c r="B5" s="145" t="s">
        <v>277</v>
      </c>
      <c r="C5" s="145"/>
      <c r="D5" s="145"/>
      <c r="E5" s="145"/>
      <c r="F5" s="145"/>
      <c r="G5" s="145"/>
      <c r="H5" s="145"/>
    </row>
    <row r="6" spans="1:8" x14ac:dyDescent="0.2">
      <c r="A6" s="145" t="s">
        <v>278</v>
      </c>
      <c r="B6" s="145" t="s">
        <v>356</v>
      </c>
      <c r="C6" s="145"/>
      <c r="D6" s="145"/>
      <c r="E6" s="145"/>
      <c r="F6" s="145"/>
      <c r="G6" s="145"/>
      <c r="H6" s="145"/>
    </row>
    <row r="7" spans="1:8" x14ac:dyDescent="0.2">
      <c r="A7" s="145"/>
      <c r="B7" s="145"/>
      <c r="C7" s="145"/>
      <c r="D7" s="145"/>
      <c r="E7" s="145"/>
      <c r="F7" s="145"/>
      <c r="G7" s="145"/>
      <c r="H7" s="14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8"/>
  <sheetViews>
    <sheetView workbookViewId="0">
      <selection sqref="A1:J18"/>
    </sheetView>
  </sheetViews>
  <sheetFormatPr baseColWidth="10" defaultRowHeight="14.25" x14ac:dyDescent="0.2"/>
  <sheetData>
    <row r="1" spans="1:10" ht="15" x14ac:dyDescent="0.25">
      <c r="A1" s="161" t="s">
        <v>334</v>
      </c>
      <c r="B1" s="161" t="s">
        <v>282</v>
      </c>
      <c r="C1" s="145"/>
      <c r="D1" s="145"/>
      <c r="E1" s="145"/>
      <c r="F1" s="145"/>
      <c r="G1" s="145"/>
      <c r="H1" s="145"/>
      <c r="I1" s="145"/>
      <c r="J1" s="145"/>
    </row>
    <row r="2" spans="1:10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</row>
    <row r="4" spans="1:10" x14ac:dyDescent="0.2">
      <c r="A4" s="145" t="s">
        <v>159</v>
      </c>
      <c r="B4" s="145" t="s">
        <v>169</v>
      </c>
      <c r="C4" s="145"/>
      <c r="D4" s="145"/>
      <c r="E4" s="145"/>
      <c r="F4" s="145"/>
      <c r="G4" s="145"/>
      <c r="H4" s="145"/>
      <c r="I4" s="145"/>
      <c r="J4" s="145"/>
    </row>
    <row r="5" spans="1:10" x14ac:dyDescent="0.2">
      <c r="A5" s="145">
        <v>74110</v>
      </c>
      <c r="B5" s="145" t="s">
        <v>283</v>
      </c>
      <c r="C5" s="145"/>
      <c r="D5" s="145"/>
      <c r="E5" s="145"/>
      <c r="F5" s="145"/>
      <c r="G5" s="145"/>
      <c r="H5" s="145"/>
      <c r="I5" s="145"/>
      <c r="J5" s="145"/>
    </row>
    <row r="6" spans="1:10" x14ac:dyDescent="0.2">
      <c r="A6" s="145">
        <v>74120</v>
      </c>
      <c r="B6" s="145" t="s">
        <v>284</v>
      </c>
      <c r="C6" s="145"/>
      <c r="D6" s="145"/>
      <c r="E6" s="145"/>
      <c r="F6" s="145"/>
      <c r="G6" s="145"/>
      <c r="H6" s="145"/>
      <c r="I6" s="145"/>
      <c r="J6" s="145"/>
    </row>
    <row r="7" spans="1:10" x14ac:dyDescent="0.2">
      <c r="A7" s="145">
        <v>74200</v>
      </c>
      <c r="B7" s="145" t="s">
        <v>285</v>
      </c>
      <c r="C7" s="145"/>
      <c r="D7" s="145"/>
      <c r="E7" s="145"/>
      <c r="F7" s="145"/>
      <c r="G7" s="145"/>
      <c r="H7" s="145"/>
      <c r="I7" s="145"/>
      <c r="J7" s="145"/>
    </row>
    <row r="8" spans="1:10" x14ac:dyDescent="0.2">
      <c r="A8" s="145">
        <v>74300</v>
      </c>
      <c r="B8" s="145" t="s">
        <v>286</v>
      </c>
      <c r="C8" s="145"/>
      <c r="D8" s="145"/>
      <c r="E8" s="145"/>
      <c r="F8" s="145"/>
      <c r="G8" s="145"/>
      <c r="H8" s="145"/>
      <c r="I8" s="145"/>
      <c r="J8" s="145"/>
    </row>
    <row r="9" spans="1:10" x14ac:dyDescent="0.2">
      <c r="A9" s="145">
        <v>74920</v>
      </c>
      <c r="B9" s="145" t="s">
        <v>287</v>
      </c>
      <c r="C9" s="145"/>
      <c r="D9" s="145"/>
      <c r="E9" s="145"/>
      <c r="F9" s="145"/>
      <c r="G9" s="145"/>
      <c r="H9" s="145"/>
      <c r="I9" s="145"/>
      <c r="J9" s="145"/>
    </row>
    <row r="10" spans="1:10" x14ac:dyDescent="0.2">
      <c r="A10" s="145">
        <v>74940</v>
      </c>
      <c r="B10" s="145" t="s">
        <v>288</v>
      </c>
      <c r="C10" s="145"/>
      <c r="D10" s="145"/>
      <c r="E10" s="145"/>
      <c r="F10" s="145"/>
      <c r="G10" s="145"/>
      <c r="H10" s="145"/>
      <c r="I10" s="145"/>
      <c r="J10" s="145"/>
    </row>
    <row r="11" spans="1:10" x14ac:dyDescent="0.2">
      <c r="A11" s="145">
        <v>74990</v>
      </c>
      <c r="B11" s="145" t="s">
        <v>289</v>
      </c>
      <c r="C11" s="145"/>
      <c r="D11" s="145"/>
      <c r="E11" s="145"/>
      <c r="F11" s="145"/>
      <c r="G11" s="145"/>
      <c r="H11" s="145"/>
      <c r="I11" s="145"/>
      <c r="J11" s="145"/>
    </row>
    <row r="12" spans="1:10" x14ac:dyDescent="0.2">
      <c r="A12" s="145"/>
      <c r="B12" s="145"/>
      <c r="C12" s="145"/>
      <c r="D12" s="145"/>
      <c r="E12" s="145"/>
      <c r="F12" s="145"/>
      <c r="G12" s="145"/>
      <c r="H12" s="145"/>
      <c r="I12" s="145"/>
      <c r="J12" s="145"/>
    </row>
    <row r="13" spans="1:10" x14ac:dyDescent="0.2">
      <c r="A13" s="145"/>
      <c r="B13" s="145"/>
      <c r="C13" s="145"/>
      <c r="D13" s="145"/>
      <c r="E13" s="145"/>
      <c r="F13" s="145"/>
      <c r="G13" s="145"/>
      <c r="H13" s="145"/>
      <c r="I13" s="145"/>
      <c r="J13" s="145"/>
    </row>
    <row r="14" spans="1:10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</row>
    <row r="15" spans="1:10" x14ac:dyDescent="0.2">
      <c r="A15" s="145"/>
      <c r="B15" s="145"/>
      <c r="C15" s="145"/>
      <c r="D15" s="145"/>
      <c r="E15" s="145"/>
      <c r="F15" s="145"/>
      <c r="G15" s="145"/>
      <c r="H15" s="145"/>
      <c r="I15" s="145"/>
      <c r="J15" s="145"/>
    </row>
    <row r="16" spans="1:10" x14ac:dyDescent="0.2">
      <c r="A16" s="145"/>
      <c r="B16" s="145"/>
      <c r="C16" s="145"/>
      <c r="D16" s="145"/>
      <c r="E16" s="145"/>
      <c r="F16" s="145"/>
      <c r="G16" s="145"/>
      <c r="H16" s="145"/>
      <c r="I16" s="145"/>
      <c r="J16" s="145"/>
    </row>
    <row r="17" spans="1:10" x14ac:dyDescent="0.2">
      <c r="A17" s="145"/>
      <c r="B17" s="145"/>
      <c r="C17" s="145"/>
      <c r="D17" s="145"/>
      <c r="E17" s="145"/>
      <c r="F17" s="145"/>
      <c r="G17" s="145"/>
      <c r="H17" s="145"/>
      <c r="I17" s="145"/>
      <c r="J17" s="145"/>
    </row>
    <row r="18" spans="1:10" x14ac:dyDescent="0.2">
      <c r="A18" s="145"/>
      <c r="B18" s="145"/>
      <c r="C18" s="145"/>
      <c r="D18" s="145"/>
      <c r="E18" s="145"/>
      <c r="F18" s="145"/>
      <c r="G18" s="145"/>
      <c r="H18" s="145"/>
      <c r="I18" s="145"/>
      <c r="J18" s="14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5"/>
  <sheetViews>
    <sheetView workbookViewId="0">
      <selection sqref="A1:N15"/>
    </sheetView>
  </sheetViews>
  <sheetFormatPr baseColWidth="10" defaultRowHeight="14.25" x14ac:dyDescent="0.2"/>
  <sheetData>
    <row r="1" spans="1:14" ht="15" x14ac:dyDescent="0.25">
      <c r="A1" s="161" t="s">
        <v>335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</row>
    <row r="4" spans="1:14" x14ac:dyDescent="0.2">
      <c r="A4" s="145" t="s">
        <v>159</v>
      </c>
      <c r="B4" s="145" t="s">
        <v>169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</row>
    <row r="5" spans="1:14" x14ac:dyDescent="0.2">
      <c r="A5" s="145"/>
      <c r="B5" s="145" t="s">
        <v>2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</row>
    <row r="6" spans="1:14" x14ac:dyDescent="0.2">
      <c r="A6" s="145" t="s">
        <v>234</v>
      </c>
      <c r="B6" s="145" t="s">
        <v>235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</row>
    <row r="7" spans="1:14" x14ac:dyDescent="0.2">
      <c r="A7" s="145" t="s">
        <v>236</v>
      </c>
      <c r="B7" s="145" t="s">
        <v>237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</row>
    <row r="8" spans="1:14" x14ac:dyDescent="0.2">
      <c r="A8" s="145" t="s">
        <v>238</v>
      </c>
      <c r="B8" s="145" t="s">
        <v>239</v>
      </c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</row>
    <row r="9" spans="1:14" x14ac:dyDescent="0.2">
      <c r="A9" s="145" t="s">
        <v>240</v>
      </c>
      <c r="B9" s="145" t="s">
        <v>241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</row>
    <row r="10" spans="1:14" x14ac:dyDescent="0.2">
      <c r="A10" s="145" t="s">
        <v>242</v>
      </c>
      <c r="B10" s="145" t="s">
        <v>243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</row>
    <row r="11" spans="1:14" x14ac:dyDescent="0.2">
      <c r="A11" s="145">
        <v>753</v>
      </c>
      <c r="B11" s="145" t="s">
        <v>244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</row>
    <row r="12" spans="1:14" x14ac:dyDescent="0.2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</row>
    <row r="13" spans="1:14" x14ac:dyDescent="0.2">
      <c r="A13" s="145"/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</row>
    <row r="14" spans="1:14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</row>
    <row r="15" spans="1:14" x14ac:dyDescent="0.2">
      <c r="A15" s="145"/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8"/>
  <sheetViews>
    <sheetView workbookViewId="0">
      <selection sqref="A1:H18"/>
    </sheetView>
  </sheetViews>
  <sheetFormatPr baseColWidth="10" defaultRowHeight="14.25" x14ac:dyDescent="0.2"/>
  <sheetData>
    <row r="1" spans="1:8" x14ac:dyDescent="0.2">
      <c r="A1" s="145"/>
      <c r="B1" s="145"/>
      <c r="C1" s="145"/>
      <c r="D1" s="145"/>
      <c r="E1" s="145"/>
      <c r="F1" s="145"/>
      <c r="G1" s="145"/>
      <c r="H1" s="145"/>
    </row>
    <row r="2" spans="1:8" ht="15" x14ac:dyDescent="0.25">
      <c r="A2" s="161" t="s">
        <v>336</v>
      </c>
      <c r="B2" s="145"/>
      <c r="C2" s="145"/>
      <c r="D2" s="145"/>
      <c r="E2" s="145"/>
      <c r="F2" s="145"/>
      <c r="G2" s="145"/>
      <c r="H2" s="145"/>
    </row>
    <row r="3" spans="1:8" ht="13.5" customHeight="1" x14ac:dyDescent="0.2">
      <c r="A3" s="145"/>
      <c r="B3" s="145"/>
      <c r="C3" s="145"/>
      <c r="D3" s="145"/>
      <c r="E3" s="145"/>
      <c r="F3" s="145"/>
      <c r="G3" s="145"/>
      <c r="H3" s="145"/>
    </row>
    <row r="4" spans="1:8" x14ac:dyDescent="0.2">
      <c r="A4" s="145" t="s">
        <v>159</v>
      </c>
      <c r="B4" s="145"/>
      <c r="C4" s="145"/>
      <c r="D4" s="145"/>
      <c r="E4" s="145"/>
      <c r="F4" s="145"/>
      <c r="G4" s="145"/>
      <c r="H4" s="145"/>
    </row>
    <row r="5" spans="1:8" x14ac:dyDescent="0.2">
      <c r="A5" s="384">
        <v>80</v>
      </c>
      <c r="B5" s="312" t="s">
        <v>321</v>
      </c>
      <c r="C5" s="312"/>
      <c r="D5" s="312"/>
      <c r="E5" s="312"/>
      <c r="F5" s="312"/>
      <c r="G5" s="145"/>
      <c r="H5" s="145"/>
    </row>
    <row r="6" spans="1:8" x14ac:dyDescent="0.2">
      <c r="A6" s="384">
        <v>801</v>
      </c>
      <c r="B6" s="312" t="s">
        <v>322</v>
      </c>
      <c r="C6" s="312"/>
      <c r="D6" s="312"/>
      <c r="E6" s="312"/>
      <c r="F6" s="312"/>
      <c r="G6" s="145"/>
      <c r="H6" s="145"/>
    </row>
    <row r="7" spans="1:8" x14ac:dyDescent="0.2">
      <c r="A7" s="384">
        <v>802</v>
      </c>
      <c r="B7" s="312" t="s">
        <v>323</v>
      </c>
      <c r="C7" s="312"/>
      <c r="D7" s="312"/>
      <c r="E7" s="312"/>
      <c r="F7" s="312"/>
      <c r="G7" s="145"/>
      <c r="H7" s="145"/>
    </row>
    <row r="8" spans="1:8" x14ac:dyDescent="0.2">
      <c r="A8" s="384">
        <v>803</v>
      </c>
      <c r="B8" s="312" t="s">
        <v>324</v>
      </c>
      <c r="C8" s="312"/>
      <c r="D8" s="312"/>
      <c r="E8" s="312"/>
      <c r="F8" s="312"/>
      <c r="G8" s="145"/>
      <c r="H8" s="145"/>
    </row>
    <row r="9" spans="1:8" x14ac:dyDescent="0.2">
      <c r="A9" s="384" t="s">
        <v>160</v>
      </c>
      <c r="B9" s="312" t="s">
        <v>325</v>
      </c>
      <c r="C9" s="312"/>
      <c r="D9" s="312"/>
      <c r="E9" s="312"/>
      <c r="F9" s="312"/>
      <c r="G9" s="145"/>
      <c r="H9" s="145"/>
    </row>
    <row r="10" spans="1:8" x14ac:dyDescent="0.2">
      <c r="A10" s="384" t="s">
        <v>161</v>
      </c>
      <c r="B10" s="312" t="s">
        <v>326</v>
      </c>
      <c r="C10" s="312"/>
      <c r="D10" s="312"/>
      <c r="E10" s="312"/>
      <c r="F10" s="312"/>
      <c r="G10" s="145"/>
      <c r="H10" s="145"/>
    </row>
    <row r="11" spans="1:8" x14ac:dyDescent="0.2">
      <c r="A11" s="384">
        <v>809</v>
      </c>
      <c r="B11" s="312" t="s">
        <v>327</v>
      </c>
      <c r="C11" s="312"/>
      <c r="D11" s="312"/>
      <c r="E11" s="312"/>
      <c r="F11" s="312"/>
      <c r="G11" s="145"/>
      <c r="H11" s="145"/>
    </row>
    <row r="12" spans="1:8" x14ac:dyDescent="0.2">
      <c r="A12" s="145" t="s">
        <v>162</v>
      </c>
      <c r="B12" s="145"/>
      <c r="C12" s="145"/>
      <c r="D12" s="145"/>
      <c r="E12" s="145"/>
      <c r="F12" s="145"/>
      <c r="G12" s="145"/>
      <c r="H12" s="145"/>
    </row>
    <row r="13" spans="1:8" x14ac:dyDescent="0.2">
      <c r="A13" s="145"/>
      <c r="B13" s="145"/>
      <c r="C13" s="145"/>
      <c r="D13" s="145"/>
      <c r="E13" s="145"/>
      <c r="F13" s="145"/>
      <c r="G13" s="145"/>
      <c r="H13" s="145"/>
    </row>
    <row r="14" spans="1:8" x14ac:dyDescent="0.2">
      <c r="A14" s="145"/>
      <c r="B14" s="145"/>
      <c r="C14" s="145"/>
      <c r="D14" s="145"/>
      <c r="E14" s="145"/>
      <c r="F14" s="145"/>
      <c r="G14" s="145"/>
      <c r="H14" s="145"/>
    </row>
    <row r="15" spans="1:8" x14ac:dyDescent="0.2">
      <c r="A15" s="145"/>
      <c r="B15" s="145"/>
      <c r="C15" s="145"/>
      <c r="D15" s="145"/>
      <c r="E15" s="145"/>
      <c r="F15" s="145"/>
      <c r="G15" s="145"/>
      <c r="H15" s="145"/>
    </row>
    <row r="16" spans="1:8" x14ac:dyDescent="0.2">
      <c r="A16" s="145"/>
      <c r="B16" s="145"/>
      <c r="C16" s="145"/>
      <c r="D16" s="145"/>
      <c r="E16" s="145"/>
      <c r="F16" s="145"/>
      <c r="G16" s="145"/>
      <c r="H16" s="145"/>
    </row>
    <row r="17" spans="1:8" x14ac:dyDescent="0.2">
      <c r="A17" s="145"/>
      <c r="B17" s="145"/>
      <c r="C17" s="145"/>
      <c r="D17" s="145"/>
      <c r="E17" s="145"/>
      <c r="F17" s="145"/>
      <c r="G17" s="145"/>
      <c r="H17" s="145"/>
    </row>
    <row r="18" spans="1:8" x14ac:dyDescent="0.2">
      <c r="A18" s="145"/>
      <c r="B18" s="145"/>
      <c r="C18" s="145"/>
      <c r="D18" s="145"/>
      <c r="E18" s="145"/>
      <c r="F18" s="145"/>
      <c r="G18" s="145"/>
      <c r="H18" s="14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0"/>
  <sheetViews>
    <sheetView workbookViewId="0">
      <selection activeCell="D13" sqref="D13"/>
    </sheetView>
  </sheetViews>
  <sheetFormatPr baseColWidth="10" defaultRowHeight="14.25" x14ac:dyDescent="0.2"/>
  <sheetData>
    <row r="1" spans="1:7" ht="15" x14ac:dyDescent="0.25">
      <c r="A1" s="161" t="s">
        <v>337</v>
      </c>
      <c r="B1" s="145"/>
      <c r="C1" s="145"/>
      <c r="D1" s="145"/>
      <c r="E1" s="145"/>
      <c r="F1" s="145"/>
      <c r="G1" s="145"/>
    </row>
    <row r="2" spans="1:7" ht="15" x14ac:dyDescent="0.25">
      <c r="A2" s="161"/>
      <c r="B2" s="145"/>
      <c r="C2" s="145"/>
      <c r="D2" s="145"/>
      <c r="E2" s="145"/>
      <c r="F2" s="145"/>
      <c r="G2" s="145"/>
    </row>
    <row r="3" spans="1:7" x14ac:dyDescent="0.2">
      <c r="A3" s="145" t="s">
        <v>159</v>
      </c>
      <c r="B3" s="145" t="s">
        <v>169</v>
      </c>
      <c r="C3" s="145"/>
      <c r="D3" s="145"/>
      <c r="E3" s="145"/>
      <c r="F3" s="145"/>
      <c r="G3" s="145"/>
    </row>
    <row r="4" spans="1:7" x14ac:dyDescent="0.2">
      <c r="A4" s="145">
        <v>85120</v>
      </c>
      <c r="B4" s="145" t="s">
        <v>296</v>
      </c>
      <c r="C4" s="145"/>
      <c r="D4" s="145"/>
      <c r="E4" s="145"/>
      <c r="F4" s="145"/>
      <c r="G4" s="145"/>
    </row>
    <row r="5" spans="1:7" x14ac:dyDescent="0.2">
      <c r="A5" s="145">
        <v>85190</v>
      </c>
      <c r="B5" s="145" t="s">
        <v>297</v>
      </c>
      <c r="C5" s="145"/>
      <c r="D5" s="145"/>
      <c r="E5" s="145"/>
      <c r="F5" s="145"/>
      <c r="G5" s="145"/>
    </row>
    <row r="6" spans="1:7" x14ac:dyDescent="0.2">
      <c r="A6" s="145">
        <v>85320</v>
      </c>
      <c r="B6" s="145" t="s">
        <v>298</v>
      </c>
      <c r="C6" s="145"/>
      <c r="D6" s="145"/>
      <c r="E6" s="145"/>
      <c r="F6" s="145"/>
      <c r="G6" s="145"/>
    </row>
    <row r="7" spans="1:7" x14ac:dyDescent="0.2">
      <c r="A7" s="145"/>
      <c r="B7" s="145" t="s">
        <v>299</v>
      </c>
      <c r="C7" s="145"/>
      <c r="D7" s="145"/>
      <c r="E7" s="145"/>
      <c r="F7" s="145"/>
      <c r="G7" s="145"/>
    </row>
    <row r="8" spans="1:7" x14ac:dyDescent="0.2">
      <c r="A8" s="145"/>
      <c r="B8" s="145"/>
      <c r="C8" s="145"/>
      <c r="D8" s="145"/>
      <c r="E8" s="145"/>
      <c r="F8" s="145"/>
      <c r="G8" s="145"/>
    </row>
    <row r="9" spans="1:7" x14ac:dyDescent="0.2">
      <c r="A9" s="145"/>
      <c r="B9" s="145"/>
      <c r="C9" s="145"/>
      <c r="D9" s="145"/>
      <c r="E9" s="145"/>
      <c r="F9" s="145"/>
      <c r="G9" s="145"/>
    </row>
    <row r="10" spans="1:7" x14ac:dyDescent="0.2">
      <c r="A10" s="145"/>
      <c r="B10" s="145"/>
      <c r="C10" s="145"/>
      <c r="D10" s="145"/>
      <c r="E10" s="145"/>
      <c r="F10" s="145"/>
      <c r="G10" s="14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17"/>
  <sheetViews>
    <sheetView workbookViewId="0">
      <selection activeCell="D16" sqref="D16"/>
    </sheetView>
  </sheetViews>
  <sheetFormatPr baseColWidth="10" defaultRowHeight="14.25" x14ac:dyDescent="0.2"/>
  <sheetData>
    <row r="1" spans="1:10" ht="15" x14ac:dyDescent="0.25">
      <c r="A1" s="161" t="s">
        <v>40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</row>
    <row r="4" spans="1:10" x14ac:dyDescent="0.2">
      <c r="A4" s="145" t="s">
        <v>159</v>
      </c>
      <c r="B4" s="380" t="s">
        <v>101</v>
      </c>
      <c r="C4" s="145"/>
      <c r="D4" s="145"/>
      <c r="E4" s="145"/>
      <c r="F4" s="145"/>
      <c r="G4" s="145"/>
      <c r="H4" s="145"/>
      <c r="I4" s="145"/>
      <c r="J4" s="145"/>
    </row>
    <row r="5" spans="1:10" x14ac:dyDescent="0.2">
      <c r="A5" s="145"/>
      <c r="B5" s="145"/>
      <c r="C5" s="145"/>
      <c r="D5" s="145"/>
      <c r="E5" s="145"/>
      <c r="F5" s="145"/>
      <c r="G5" s="145"/>
      <c r="H5" s="145"/>
      <c r="I5" s="145"/>
      <c r="J5" s="145"/>
    </row>
    <row r="6" spans="1:10" x14ac:dyDescent="0.2">
      <c r="A6" s="145">
        <v>91000</v>
      </c>
      <c r="B6" s="145" t="s">
        <v>300</v>
      </c>
      <c r="C6" s="145"/>
      <c r="D6" s="145"/>
      <c r="E6" s="145"/>
      <c r="F6" s="145"/>
      <c r="G6" s="145"/>
      <c r="H6" s="145"/>
      <c r="I6" s="145"/>
      <c r="J6" s="145"/>
    </row>
    <row r="7" spans="1:10" x14ac:dyDescent="0.2">
      <c r="A7" s="145">
        <v>92130</v>
      </c>
      <c r="B7" s="145" t="s">
        <v>301</v>
      </c>
      <c r="C7" s="145"/>
      <c r="D7" s="145"/>
      <c r="E7" s="145"/>
      <c r="F7" s="145"/>
      <c r="G7" s="145"/>
      <c r="H7" s="145"/>
      <c r="I7" s="145"/>
      <c r="J7" s="145"/>
    </row>
    <row r="8" spans="1:10" x14ac:dyDescent="0.2">
      <c r="A8" s="145">
        <v>92190</v>
      </c>
      <c r="B8" s="145" t="s">
        <v>302</v>
      </c>
      <c r="C8" s="145"/>
      <c r="D8" s="145"/>
      <c r="E8" s="145"/>
      <c r="F8" s="145"/>
      <c r="G8" s="145"/>
      <c r="H8" s="145"/>
      <c r="I8" s="145"/>
      <c r="J8" s="145"/>
    </row>
    <row r="9" spans="1:10" x14ac:dyDescent="0.2">
      <c r="A9" s="145">
        <v>92400</v>
      </c>
      <c r="B9" s="145" t="s">
        <v>303</v>
      </c>
      <c r="C9" s="145"/>
      <c r="D9" s="145"/>
      <c r="E9" s="145"/>
      <c r="F9" s="145"/>
      <c r="G9" s="145"/>
      <c r="H9" s="145"/>
      <c r="I9" s="145"/>
      <c r="J9" s="145"/>
    </row>
    <row r="10" spans="1:10" x14ac:dyDescent="0.2">
      <c r="A10" s="145">
        <v>93010</v>
      </c>
      <c r="B10" s="145" t="s">
        <v>304</v>
      </c>
      <c r="C10" s="145"/>
      <c r="D10" s="145"/>
      <c r="E10" s="145"/>
      <c r="F10" s="145"/>
      <c r="G10" s="145"/>
      <c r="H10" s="145"/>
      <c r="I10" s="145"/>
      <c r="J10" s="145"/>
    </row>
    <row r="11" spans="1:10" x14ac:dyDescent="0.2">
      <c r="A11" s="145">
        <v>93020</v>
      </c>
      <c r="B11" s="145" t="s">
        <v>305</v>
      </c>
      <c r="C11" s="145"/>
      <c r="D11" s="145"/>
      <c r="E11" s="145"/>
      <c r="F11" s="145"/>
      <c r="G11" s="145"/>
      <c r="H11" s="145"/>
      <c r="I11" s="145"/>
      <c r="J11" s="145"/>
    </row>
    <row r="12" spans="1:10" x14ac:dyDescent="0.2">
      <c r="A12" s="145">
        <v>93030</v>
      </c>
      <c r="B12" s="145" t="s">
        <v>306</v>
      </c>
      <c r="C12" s="145"/>
      <c r="D12" s="145"/>
      <c r="E12" s="145"/>
      <c r="F12" s="145"/>
      <c r="G12" s="145"/>
      <c r="H12" s="145"/>
      <c r="I12" s="145"/>
      <c r="J12" s="145"/>
    </row>
    <row r="13" spans="1:10" x14ac:dyDescent="0.2">
      <c r="A13" s="145"/>
      <c r="B13" s="145"/>
      <c r="C13" s="145"/>
      <c r="D13" s="145"/>
      <c r="E13" s="145"/>
      <c r="F13" s="145"/>
      <c r="G13" s="145"/>
      <c r="H13" s="145"/>
      <c r="I13" s="145"/>
      <c r="J13" s="145"/>
    </row>
    <row r="14" spans="1:10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</row>
    <row r="15" spans="1:10" x14ac:dyDescent="0.2">
      <c r="A15" s="145"/>
      <c r="B15" s="145"/>
      <c r="C15" s="145"/>
      <c r="D15" s="145"/>
      <c r="E15" s="145"/>
      <c r="F15" s="145"/>
      <c r="G15" s="145"/>
      <c r="H15" s="145"/>
      <c r="I15" s="145"/>
      <c r="J15" s="145"/>
    </row>
    <row r="16" spans="1:10" x14ac:dyDescent="0.2">
      <c r="A16" s="145"/>
      <c r="B16" s="145"/>
      <c r="C16" s="145"/>
      <c r="D16" s="145"/>
      <c r="E16" s="145"/>
      <c r="F16" s="145"/>
      <c r="G16" s="145"/>
      <c r="H16" s="145"/>
      <c r="I16" s="145"/>
      <c r="J16" s="145"/>
    </row>
    <row r="17" spans="1:10" x14ac:dyDescent="0.2">
      <c r="A17" s="145"/>
      <c r="B17" s="145"/>
      <c r="C17" s="145"/>
      <c r="D17" s="145"/>
      <c r="E17" s="145"/>
      <c r="F17" s="145"/>
      <c r="G17" s="145"/>
      <c r="H17" s="145"/>
      <c r="I17" s="145"/>
      <c r="J17" s="14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9"/>
  <sheetViews>
    <sheetView topLeftCell="B13" workbookViewId="0">
      <selection activeCell="C15" sqref="C15"/>
    </sheetView>
  </sheetViews>
  <sheetFormatPr baseColWidth="10" defaultRowHeight="14.25" x14ac:dyDescent="0.2"/>
  <sheetData>
    <row r="1" spans="1:9" ht="15" x14ac:dyDescent="0.25">
      <c r="A1" s="161" t="s">
        <v>41</v>
      </c>
      <c r="B1" s="145"/>
      <c r="C1" s="145"/>
      <c r="D1" s="145"/>
      <c r="E1" s="145"/>
      <c r="F1" s="145"/>
      <c r="G1" s="145"/>
      <c r="H1" s="145"/>
      <c r="I1" s="145"/>
    </row>
    <row r="2" spans="1:9" x14ac:dyDescent="0.2">
      <c r="A2" s="145"/>
      <c r="B2" s="145"/>
      <c r="C2" s="145"/>
      <c r="D2" s="145"/>
      <c r="E2" s="145"/>
      <c r="F2" s="145"/>
      <c r="G2" s="145"/>
      <c r="H2" s="145"/>
      <c r="I2" s="145"/>
    </row>
    <row r="3" spans="1:9" x14ac:dyDescent="0.2">
      <c r="A3" s="145"/>
      <c r="B3" s="145"/>
      <c r="C3" s="145"/>
      <c r="D3" s="145"/>
      <c r="E3" s="145"/>
      <c r="F3" s="145"/>
      <c r="G3" s="145"/>
      <c r="H3" s="145"/>
      <c r="I3" s="145"/>
    </row>
    <row r="4" spans="1:9" x14ac:dyDescent="0.2">
      <c r="A4" s="145" t="s">
        <v>159</v>
      </c>
      <c r="B4" s="145" t="s">
        <v>169</v>
      </c>
      <c r="C4" s="145"/>
      <c r="D4" s="145"/>
      <c r="E4" s="145"/>
      <c r="F4" s="145"/>
      <c r="G4" s="145"/>
      <c r="H4" s="145"/>
      <c r="I4" s="145"/>
    </row>
    <row r="5" spans="1:9" x14ac:dyDescent="0.2">
      <c r="A5" s="145">
        <v>95</v>
      </c>
      <c r="B5" s="145" t="s">
        <v>308</v>
      </c>
      <c r="C5" s="145"/>
      <c r="D5" s="145"/>
      <c r="E5" s="145"/>
      <c r="F5" s="145"/>
      <c r="G5" s="145"/>
      <c r="H5" s="145"/>
      <c r="I5" s="145"/>
    </row>
    <row r="6" spans="1:9" x14ac:dyDescent="0.2">
      <c r="A6" s="145"/>
      <c r="B6" s="145"/>
      <c r="C6" s="145"/>
      <c r="D6" s="145"/>
      <c r="E6" s="145"/>
      <c r="F6" s="145"/>
      <c r="G6" s="145"/>
      <c r="H6" s="145"/>
      <c r="I6" s="145"/>
    </row>
    <row r="7" spans="1:9" x14ac:dyDescent="0.2">
      <c r="A7" s="145"/>
      <c r="B7" s="145"/>
      <c r="C7" s="145"/>
      <c r="D7" s="145"/>
      <c r="E7" s="145"/>
      <c r="F7" s="145"/>
      <c r="G7" s="145"/>
      <c r="H7" s="145"/>
      <c r="I7" s="145"/>
    </row>
    <row r="8" spans="1:9" x14ac:dyDescent="0.2">
      <c r="A8" s="145"/>
      <c r="B8" s="145"/>
      <c r="C8" s="145"/>
      <c r="D8" s="145"/>
      <c r="E8" s="145"/>
      <c r="F8" s="145"/>
      <c r="G8" s="145"/>
      <c r="H8" s="145"/>
      <c r="I8" s="145"/>
    </row>
    <row r="9" spans="1:9" x14ac:dyDescent="0.2">
      <c r="A9" s="145"/>
      <c r="B9" s="145"/>
      <c r="C9" s="145"/>
      <c r="D9" s="145"/>
      <c r="E9" s="145"/>
      <c r="F9" s="145"/>
      <c r="G9" s="145"/>
      <c r="H9" s="145"/>
      <c r="I9" s="14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69"/>
  <sheetViews>
    <sheetView tabSelected="1" workbookViewId="0"/>
  </sheetViews>
  <sheetFormatPr baseColWidth="10" defaultRowHeight="14.25" x14ac:dyDescent="0.2"/>
  <cols>
    <col min="2" max="11" width="13.25" customWidth="1"/>
    <col min="12" max="12" width="12.25" customWidth="1"/>
    <col min="13" max="14" width="13.25" customWidth="1"/>
    <col min="15" max="17" width="13.5" customWidth="1"/>
    <col min="18" max="18" width="13.625" customWidth="1"/>
  </cols>
  <sheetData>
    <row r="1" spans="1:25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</row>
    <row r="2" spans="1:25" x14ac:dyDescent="0.2">
      <c r="A2" s="708" t="s">
        <v>0</v>
      </c>
      <c r="B2" s="708"/>
      <c r="C2" s="708"/>
      <c r="D2" s="317"/>
      <c r="E2" s="317"/>
      <c r="F2" s="317"/>
      <c r="G2" s="317"/>
      <c r="H2" s="317"/>
      <c r="I2" s="317"/>
      <c r="J2" s="317"/>
      <c r="K2" s="317"/>
      <c r="L2" s="318"/>
      <c r="M2" s="318"/>
      <c r="N2" s="318"/>
      <c r="O2" s="318"/>
      <c r="P2" s="318"/>
      <c r="Q2" s="318"/>
      <c r="R2" s="318"/>
      <c r="S2" s="318"/>
      <c r="T2" s="3"/>
      <c r="U2" s="3"/>
      <c r="V2" s="3"/>
      <c r="W2" s="3"/>
      <c r="X2" s="3"/>
      <c r="Y2" s="3"/>
    </row>
    <row r="3" spans="1:25" x14ac:dyDescent="0.2">
      <c r="A3" s="708" t="s">
        <v>343</v>
      </c>
      <c r="B3" s="708"/>
      <c r="C3" s="317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145"/>
      <c r="P3" s="145"/>
      <c r="Q3" s="145"/>
      <c r="R3" s="145"/>
      <c r="S3" s="145"/>
    </row>
    <row r="4" spans="1:25" x14ac:dyDescent="0.2">
      <c r="A4" s="703" t="s">
        <v>309</v>
      </c>
      <c r="B4" s="703"/>
      <c r="C4" s="703"/>
      <c r="D4" s="703"/>
      <c r="E4" s="703"/>
      <c r="F4" s="703"/>
      <c r="G4" s="703"/>
      <c r="H4" s="703"/>
      <c r="I4" s="703"/>
      <c r="J4" s="703"/>
      <c r="K4" s="703"/>
      <c r="L4" s="703"/>
      <c r="M4" s="703"/>
      <c r="N4" s="703"/>
      <c r="O4" s="145"/>
      <c r="P4" s="145"/>
      <c r="Q4" s="145"/>
      <c r="R4" s="145"/>
      <c r="S4" s="145"/>
    </row>
    <row r="5" spans="1:25" x14ac:dyDescent="0.2">
      <c r="A5" s="708" t="s">
        <v>24</v>
      </c>
      <c r="B5" s="708"/>
      <c r="C5" s="708"/>
      <c r="D5" s="705"/>
      <c r="E5" s="705"/>
      <c r="F5" s="705"/>
      <c r="G5" s="705"/>
      <c r="H5" s="705"/>
      <c r="I5" s="705"/>
      <c r="J5" s="705"/>
      <c r="K5" s="705"/>
      <c r="L5" s="705"/>
      <c r="M5" s="705"/>
      <c r="N5" s="705"/>
      <c r="O5" s="145"/>
      <c r="P5" s="145"/>
      <c r="Q5" s="145"/>
      <c r="R5" s="145"/>
      <c r="S5" s="145"/>
    </row>
    <row r="6" spans="1:25" x14ac:dyDescent="0.2">
      <c r="A6" s="703" t="s">
        <v>349</v>
      </c>
      <c r="B6" s="703"/>
      <c r="C6" s="317"/>
      <c r="D6" s="705"/>
      <c r="E6" s="705"/>
      <c r="F6" s="705"/>
      <c r="G6" s="705"/>
      <c r="H6" s="705"/>
      <c r="I6" s="705"/>
      <c r="J6" s="705"/>
      <c r="K6" s="705"/>
      <c r="L6" s="705"/>
      <c r="M6" s="705"/>
      <c r="N6" s="705"/>
      <c r="O6" s="145"/>
      <c r="P6" s="145"/>
      <c r="Q6" s="145"/>
      <c r="R6" s="145"/>
      <c r="S6" s="145"/>
    </row>
    <row r="7" spans="1:25" ht="15" thickBot="1" x14ac:dyDescent="0.25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</row>
    <row r="8" spans="1:25" ht="15.75" thickBot="1" x14ac:dyDescent="0.3">
      <c r="A8" s="20" t="s">
        <v>1</v>
      </c>
      <c r="B8" s="19">
        <v>2004</v>
      </c>
      <c r="C8" s="19">
        <v>2005</v>
      </c>
      <c r="D8" s="19">
        <v>2006</v>
      </c>
      <c r="E8" s="19">
        <v>2007</v>
      </c>
      <c r="F8" s="19">
        <v>2008</v>
      </c>
      <c r="G8" s="19">
        <v>2009</v>
      </c>
      <c r="H8" s="19">
        <v>2010</v>
      </c>
      <c r="I8" s="19">
        <v>2011</v>
      </c>
      <c r="J8" s="19">
        <v>2012</v>
      </c>
      <c r="K8" s="19">
        <v>2013</v>
      </c>
      <c r="L8" s="19">
        <v>2014</v>
      </c>
      <c r="M8" s="19">
        <v>2015</v>
      </c>
      <c r="N8" s="19">
        <v>2016</v>
      </c>
      <c r="O8" s="19">
        <v>2017</v>
      </c>
      <c r="P8" s="19">
        <v>2018</v>
      </c>
      <c r="Q8" s="19">
        <v>2019</v>
      </c>
      <c r="R8" s="19">
        <v>2020</v>
      </c>
      <c r="S8" s="19">
        <v>2021</v>
      </c>
    </row>
    <row r="9" spans="1:25" s="145" customFormat="1" ht="15" x14ac:dyDescent="0.25">
      <c r="A9" s="149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</row>
    <row r="10" spans="1:25" x14ac:dyDescent="0.2">
      <c r="A10" s="397" t="s">
        <v>2</v>
      </c>
      <c r="B10" s="395">
        <f>+B12+B20</f>
        <v>2153923.4303740296</v>
      </c>
      <c r="C10" s="395">
        <f t="shared" ref="C10:S10" si="0">+C12+C20</f>
        <v>2496874.6635355451</v>
      </c>
      <c r="D10" s="395">
        <f t="shared" si="0"/>
        <v>2702343.9290835047</v>
      </c>
      <c r="E10" s="395">
        <f t="shared" si="0"/>
        <v>2777146.3764409143</v>
      </c>
      <c r="F10" s="395">
        <f t="shared" si="0"/>
        <v>2791595.472724</v>
      </c>
      <c r="G10" s="395">
        <f t="shared" si="0"/>
        <v>2815332.6089113867</v>
      </c>
      <c r="H10" s="395">
        <f t="shared" si="0"/>
        <v>3111380.9329162473</v>
      </c>
      <c r="I10" s="395">
        <f t="shared" si="0"/>
        <v>3372148.8132620091</v>
      </c>
      <c r="J10" s="395">
        <f t="shared" si="0"/>
        <v>3297635.2176289647</v>
      </c>
      <c r="K10" s="395">
        <f t="shared" si="0"/>
        <v>3464080.6319067283</v>
      </c>
      <c r="L10" s="395">
        <f t="shared" si="0"/>
        <v>3476882.2615316594</v>
      </c>
      <c r="M10" s="395">
        <f t="shared" si="0"/>
        <v>3461625.7924926677</v>
      </c>
      <c r="N10" s="395">
        <f t="shared" si="0"/>
        <v>3333705.5645089238</v>
      </c>
      <c r="O10" s="395">
        <f t="shared" si="0"/>
        <v>3557147.6938891443</v>
      </c>
      <c r="P10" s="395">
        <f t="shared" si="0"/>
        <v>3302045.2621222185</v>
      </c>
      <c r="Q10" s="395">
        <f t="shared" si="0"/>
        <v>3414577.9656059956</v>
      </c>
      <c r="R10" s="395">
        <f t="shared" si="0"/>
        <v>3045343.2259570761</v>
      </c>
      <c r="S10" s="395">
        <f t="shared" si="0"/>
        <v>3682673.6107276613</v>
      </c>
    </row>
    <row r="11" spans="1:25" x14ac:dyDescent="0.2">
      <c r="A11" s="397"/>
      <c r="B11" s="394"/>
      <c r="C11" s="394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4"/>
    </row>
    <row r="12" spans="1:25" ht="38.25" x14ac:dyDescent="0.2">
      <c r="A12" s="398" t="s">
        <v>3</v>
      </c>
      <c r="B12" s="17">
        <f>SUM(B14:B18)</f>
        <v>963569.83855410293</v>
      </c>
      <c r="C12" s="17">
        <f t="shared" ref="C12:S12" si="1">SUM(C14:C18)</f>
        <v>1170360.597064869</v>
      </c>
      <c r="D12" s="17">
        <f t="shared" si="1"/>
        <v>1270910.2094793005</v>
      </c>
      <c r="E12" s="17">
        <f t="shared" si="1"/>
        <v>1308822.7551522763</v>
      </c>
      <c r="F12" s="17">
        <f t="shared" si="1"/>
        <v>1342263.8016917235</v>
      </c>
      <c r="G12" s="17">
        <f t="shared" si="1"/>
        <v>1378721.8709188604</v>
      </c>
      <c r="H12" s="17">
        <f t="shared" si="1"/>
        <v>1630675.2274714536</v>
      </c>
      <c r="I12" s="17">
        <f t="shared" si="1"/>
        <v>1800032.2933910997</v>
      </c>
      <c r="J12" s="17">
        <f t="shared" si="1"/>
        <v>1721768.4445335625</v>
      </c>
      <c r="K12" s="17">
        <f t="shared" si="1"/>
        <v>1907711.7570807461</v>
      </c>
      <c r="L12" s="17">
        <f t="shared" si="1"/>
        <v>1846096.2767477117</v>
      </c>
      <c r="M12" s="17">
        <f t="shared" si="1"/>
        <v>1862827.6687591153</v>
      </c>
      <c r="N12" s="17">
        <f t="shared" si="1"/>
        <v>1693799.5091657424</v>
      </c>
      <c r="O12" s="17">
        <f t="shared" si="1"/>
        <v>1897770.3845705327</v>
      </c>
      <c r="P12" s="17">
        <f t="shared" si="1"/>
        <v>1595730.6108172829</v>
      </c>
      <c r="Q12" s="17">
        <f t="shared" si="1"/>
        <v>1663875.6662685112</v>
      </c>
      <c r="R12" s="17">
        <f t="shared" si="1"/>
        <v>1407372.1933594684</v>
      </c>
      <c r="S12" s="17">
        <f t="shared" si="1"/>
        <v>1896784.2181553638</v>
      </c>
    </row>
    <row r="13" spans="1:25" x14ac:dyDescent="0.2">
      <c r="A13" s="704"/>
      <c r="B13" s="705"/>
      <c r="C13" s="705"/>
      <c r="D13" s="705"/>
      <c r="E13" s="705"/>
      <c r="F13" s="705"/>
      <c r="G13" s="705"/>
      <c r="H13" s="705"/>
      <c r="I13" s="705"/>
      <c r="J13" s="705"/>
      <c r="K13" s="705"/>
      <c r="L13" s="705"/>
      <c r="M13" s="705"/>
      <c r="N13" s="705"/>
      <c r="O13" s="399"/>
      <c r="P13" s="399"/>
      <c r="Q13" s="399"/>
      <c r="R13" s="399"/>
      <c r="S13" s="399"/>
    </row>
    <row r="14" spans="1:25" x14ac:dyDescent="0.2">
      <c r="A14" s="400" t="s">
        <v>4</v>
      </c>
      <c r="B14" s="401">
        <v>104914.33863414392</v>
      </c>
      <c r="C14" s="401">
        <v>196860.13548976035</v>
      </c>
      <c r="D14" s="401">
        <v>195664.59710730007</v>
      </c>
      <c r="E14" s="401">
        <v>177422.9125414759</v>
      </c>
      <c r="F14" s="401">
        <v>213471.05074527318</v>
      </c>
      <c r="G14" s="401">
        <v>192720.94754604949</v>
      </c>
      <c r="H14" s="401">
        <v>243119.29464903579</v>
      </c>
      <c r="I14" s="401">
        <v>316623.51692755253</v>
      </c>
      <c r="J14" s="401">
        <v>200456.49087516469</v>
      </c>
      <c r="K14" s="401">
        <v>252764.41302832466</v>
      </c>
      <c r="L14" s="401">
        <v>123797.80437404846</v>
      </c>
      <c r="M14" s="401">
        <v>202880.76852061143</v>
      </c>
      <c r="N14" s="401">
        <v>105513.01314148714</v>
      </c>
      <c r="O14" s="401">
        <v>319654.30166027497</v>
      </c>
      <c r="P14" s="401">
        <v>134363.69543023605</v>
      </c>
      <c r="Q14" s="401">
        <v>266088.83960948442</v>
      </c>
      <c r="R14" s="401">
        <v>143231.55723733656</v>
      </c>
      <c r="S14" s="401">
        <v>275598.68262606923</v>
      </c>
    </row>
    <row r="15" spans="1:25" x14ac:dyDescent="0.2">
      <c r="A15" s="400" t="s">
        <v>5</v>
      </c>
      <c r="B15" s="401">
        <v>16031.744923872193</v>
      </c>
      <c r="C15" s="401">
        <v>5642.5209516189216</v>
      </c>
      <c r="D15" s="401">
        <v>6224.880877448797</v>
      </c>
      <c r="E15" s="401">
        <v>6864.6458184435123</v>
      </c>
      <c r="F15" s="401">
        <v>9894.2187201556408</v>
      </c>
      <c r="G15" s="401">
        <v>8997.501199410417</v>
      </c>
      <c r="H15" s="401">
        <v>11479.062038421484</v>
      </c>
      <c r="I15" s="401">
        <v>18620.007970186543</v>
      </c>
      <c r="J15" s="401">
        <v>17929.480673959722</v>
      </c>
      <c r="K15" s="401">
        <v>19758.772283262366</v>
      </c>
      <c r="L15" s="401">
        <v>19734.543255324585</v>
      </c>
      <c r="M15" s="401">
        <v>18498.862830497626</v>
      </c>
      <c r="N15" s="401">
        <v>18434.116810590884</v>
      </c>
      <c r="O15" s="401">
        <v>19644.294689732902</v>
      </c>
      <c r="P15" s="401">
        <v>19836.846693462023</v>
      </c>
      <c r="Q15" s="401">
        <v>18482.371624912983</v>
      </c>
      <c r="R15" s="401">
        <v>18663.534539960434</v>
      </c>
      <c r="S15" s="401">
        <v>18846.47320124082</v>
      </c>
    </row>
    <row r="16" spans="1:25" x14ac:dyDescent="0.2">
      <c r="A16" s="400" t="s">
        <v>6</v>
      </c>
      <c r="B16" s="401">
        <v>775198.11212627287</v>
      </c>
      <c r="C16" s="401">
        <v>845580.39396029501</v>
      </c>
      <c r="D16" s="401">
        <v>907961.44772499637</v>
      </c>
      <c r="E16" s="401">
        <v>990440.51901048957</v>
      </c>
      <c r="F16" s="401">
        <v>991176.97609598376</v>
      </c>
      <c r="G16" s="401">
        <v>999495.28767871321</v>
      </c>
      <c r="H16" s="401">
        <v>1157832.6135799238</v>
      </c>
      <c r="I16" s="401">
        <v>1326928.6755379969</v>
      </c>
      <c r="J16" s="401">
        <v>1355142.0509178676</v>
      </c>
      <c r="K16" s="401">
        <v>1448806.4208432729</v>
      </c>
      <c r="L16" s="401">
        <v>1491399.4942882899</v>
      </c>
      <c r="M16" s="401">
        <v>1404256.8327796934</v>
      </c>
      <c r="N16" s="401">
        <v>1399341.9338649646</v>
      </c>
      <c r="O16" s="401">
        <v>1351522.2287783995</v>
      </c>
      <c r="P16" s="401">
        <v>1273909.563929657</v>
      </c>
      <c r="Q16" s="401">
        <v>1235221.7286021286</v>
      </c>
      <c r="R16" s="401">
        <v>1122426.3760426119</v>
      </c>
      <c r="S16" s="401">
        <v>1305057.1335048405</v>
      </c>
    </row>
    <row r="17" spans="1:19" x14ac:dyDescent="0.2">
      <c r="A17" s="402" t="s">
        <v>7</v>
      </c>
      <c r="B17" s="401">
        <v>31891.793566035092</v>
      </c>
      <c r="C17" s="401">
        <v>32785.141307418911</v>
      </c>
      <c r="D17" s="401">
        <v>37119.75189518043</v>
      </c>
      <c r="E17" s="401">
        <v>38714.905452585444</v>
      </c>
      <c r="F17" s="401">
        <v>40032.425680724213</v>
      </c>
      <c r="G17" s="401">
        <v>39983.075403702926</v>
      </c>
      <c r="H17" s="401">
        <v>41340.642716287897</v>
      </c>
      <c r="I17" s="401">
        <v>42213.231460492418</v>
      </c>
      <c r="J17" s="401">
        <v>44841.631834777771</v>
      </c>
      <c r="K17" s="401">
        <v>47637.344364869765</v>
      </c>
      <c r="L17" s="401">
        <v>47871.397436435189</v>
      </c>
      <c r="M17" s="401">
        <v>49147.753626792706</v>
      </c>
      <c r="N17" s="401">
        <v>49457.720575478044</v>
      </c>
      <c r="O17" s="401">
        <v>51501.677585417521</v>
      </c>
      <c r="P17" s="401">
        <v>50376.162880795331</v>
      </c>
      <c r="Q17" s="401">
        <v>50767.791803077329</v>
      </c>
      <c r="R17" s="401">
        <v>50599.343340280633</v>
      </c>
      <c r="S17" s="401">
        <v>50849.430141767691</v>
      </c>
    </row>
    <row r="18" spans="1:19" x14ac:dyDescent="0.2">
      <c r="A18" s="402" t="s">
        <v>8</v>
      </c>
      <c r="B18" s="401">
        <v>35533.849303778901</v>
      </c>
      <c r="C18" s="401">
        <v>89492.405355775627</v>
      </c>
      <c r="D18" s="401">
        <v>123939.53187437485</v>
      </c>
      <c r="E18" s="401">
        <v>95379.772329281812</v>
      </c>
      <c r="F18" s="401">
        <v>87689.130449586752</v>
      </c>
      <c r="G18" s="401">
        <v>137525.0590909842</v>
      </c>
      <c r="H18" s="401">
        <v>176903.61448778465</v>
      </c>
      <c r="I18" s="401">
        <v>95646.861494871308</v>
      </c>
      <c r="J18" s="401">
        <v>103398.79023179268</v>
      </c>
      <c r="K18" s="401">
        <v>138744.80656101616</v>
      </c>
      <c r="L18" s="401">
        <v>163293.03739361378</v>
      </c>
      <c r="M18" s="401">
        <v>188043.45100151998</v>
      </c>
      <c r="N18" s="401">
        <v>121052.72477322172</v>
      </c>
      <c r="O18" s="401">
        <v>155447.88185670754</v>
      </c>
      <c r="P18" s="401">
        <v>117244.34188313251</v>
      </c>
      <c r="Q18" s="401">
        <v>93314.934628907868</v>
      </c>
      <c r="R18" s="401">
        <v>72451.382199278858</v>
      </c>
      <c r="S18" s="401">
        <v>246432.49868144561</v>
      </c>
    </row>
    <row r="19" spans="1:19" x14ac:dyDescent="0.2">
      <c r="A19" s="706"/>
      <c r="B19" s="707"/>
      <c r="C19" s="707"/>
      <c r="D19" s="707"/>
      <c r="E19" s="707"/>
      <c r="F19" s="707"/>
      <c r="G19" s="707"/>
      <c r="H19" s="707"/>
      <c r="I19" s="707"/>
      <c r="J19" s="707"/>
      <c r="K19" s="707"/>
      <c r="L19" s="707"/>
      <c r="M19" s="707"/>
      <c r="N19" s="707"/>
      <c r="O19" s="399"/>
      <c r="P19" s="399"/>
      <c r="Q19" s="399"/>
      <c r="R19" s="399"/>
      <c r="S19" s="399"/>
    </row>
    <row r="20" spans="1:19" ht="38.25" x14ac:dyDescent="0.2">
      <c r="A20" s="398" t="s">
        <v>9</v>
      </c>
      <c r="B20" s="403">
        <f>SUM(B22:B31)</f>
        <v>1190353.5918199266</v>
      </c>
      <c r="C20" s="403">
        <f t="shared" ref="C20:S20" si="2">SUM(C22:C31)</f>
        <v>1326514.0664706761</v>
      </c>
      <c r="D20" s="403">
        <f t="shared" si="2"/>
        <v>1431433.7196042039</v>
      </c>
      <c r="E20" s="403">
        <f t="shared" si="2"/>
        <v>1468323.6212886379</v>
      </c>
      <c r="F20" s="403">
        <f t="shared" si="2"/>
        <v>1449331.6710322762</v>
      </c>
      <c r="G20" s="403">
        <f t="shared" si="2"/>
        <v>1436610.7379925263</v>
      </c>
      <c r="H20" s="403">
        <f t="shared" si="2"/>
        <v>1480705.7054447934</v>
      </c>
      <c r="I20" s="403">
        <f t="shared" si="2"/>
        <v>1572116.5198709096</v>
      </c>
      <c r="J20" s="403">
        <f t="shared" si="2"/>
        <v>1575866.7730954022</v>
      </c>
      <c r="K20" s="403">
        <f t="shared" si="2"/>
        <v>1556368.8748259821</v>
      </c>
      <c r="L20" s="403">
        <f t="shared" si="2"/>
        <v>1630785.9847839475</v>
      </c>
      <c r="M20" s="403">
        <f t="shared" si="2"/>
        <v>1598798.1237335524</v>
      </c>
      <c r="N20" s="403">
        <f t="shared" si="2"/>
        <v>1639906.0553431814</v>
      </c>
      <c r="O20" s="403">
        <f t="shared" si="2"/>
        <v>1659377.3093186116</v>
      </c>
      <c r="P20" s="403">
        <f t="shared" si="2"/>
        <v>1706314.6513049356</v>
      </c>
      <c r="Q20" s="403">
        <f t="shared" si="2"/>
        <v>1750702.2993374844</v>
      </c>
      <c r="R20" s="403">
        <f t="shared" si="2"/>
        <v>1637971.0325976075</v>
      </c>
      <c r="S20" s="403">
        <f t="shared" si="2"/>
        <v>1785889.3925722975</v>
      </c>
    </row>
    <row r="21" spans="1:19" x14ac:dyDescent="0.2">
      <c r="A21" s="706"/>
      <c r="B21" s="707"/>
      <c r="C21" s="707"/>
      <c r="D21" s="707"/>
      <c r="E21" s="707"/>
      <c r="F21" s="707"/>
      <c r="G21" s="707"/>
      <c r="H21" s="707"/>
      <c r="I21" s="707"/>
      <c r="J21" s="707"/>
      <c r="K21" s="707"/>
      <c r="L21" s="707"/>
      <c r="M21" s="707"/>
      <c r="N21" s="707"/>
      <c r="O21" s="399"/>
      <c r="P21" s="399"/>
      <c r="Q21" s="399"/>
      <c r="R21" s="399"/>
      <c r="S21" s="399"/>
    </row>
    <row r="22" spans="1:19" x14ac:dyDescent="0.2">
      <c r="A22" s="402" t="s">
        <v>10</v>
      </c>
      <c r="B22" s="401">
        <v>164782.44452166557</v>
      </c>
      <c r="C22" s="401">
        <v>202315.2186580493</v>
      </c>
      <c r="D22" s="401">
        <v>239797.74811687431</v>
      </c>
      <c r="E22" s="401">
        <v>255705.21303197349</v>
      </c>
      <c r="F22" s="401">
        <v>245917.54984352965</v>
      </c>
      <c r="G22" s="401">
        <v>227829.46592238086</v>
      </c>
      <c r="H22" s="401">
        <v>228070.64037466285</v>
      </c>
      <c r="I22" s="401">
        <v>245073.43926054274</v>
      </c>
      <c r="J22" s="401">
        <v>240606.68742557016</v>
      </c>
      <c r="K22" s="401">
        <v>256981.42784196566</v>
      </c>
      <c r="L22" s="401">
        <v>284887.32175809355</v>
      </c>
      <c r="M22" s="401">
        <v>245582.58532647137</v>
      </c>
      <c r="N22" s="401">
        <v>256759.54040270523</v>
      </c>
      <c r="O22" s="401">
        <v>241196.6403315939</v>
      </c>
      <c r="P22" s="401">
        <v>267525.16540161188</v>
      </c>
      <c r="Q22" s="401">
        <v>269433.31505796203</v>
      </c>
      <c r="R22" s="401">
        <v>241347.6909057388</v>
      </c>
      <c r="S22" s="401">
        <v>268479.56164503505</v>
      </c>
    </row>
    <row r="23" spans="1:19" x14ac:dyDescent="0.2">
      <c r="A23" s="402" t="s">
        <v>11</v>
      </c>
      <c r="B23" s="401">
        <v>56980.891123805166</v>
      </c>
      <c r="C23" s="401">
        <v>68608.634623365957</v>
      </c>
      <c r="D23" s="401">
        <v>79902.743172665811</v>
      </c>
      <c r="E23" s="401">
        <v>83838.504619811967</v>
      </c>
      <c r="F23" s="401">
        <v>81361.689226349306</v>
      </c>
      <c r="G23" s="401">
        <v>73970.82685361935</v>
      </c>
      <c r="H23" s="401">
        <v>79692.100767628173</v>
      </c>
      <c r="I23" s="401">
        <v>86393.073921174451</v>
      </c>
      <c r="J23" s="401">
        <v>88219.583903111547</v>
      </c>
      <c r="K23" s="401">
        <v>97168.351848670194</v>
      </c>
      <c r="L23" s="401">
        <v>93576.121303699474</v>
      </c>
      <c r="M23" s="401">
        <v>96420.500625415763</v>
      </c>
      <c r="N23" s="401">
        <v>91266.123385367304</v>
      </c>
      <c r="O23" s="401">
        <v>83656.136363101541</v>
      </c>
      <c r="P23" s="401">
        <v>85297.450673495478</v>
      </c>
      <c r="Q23" s="401">
        <v>108185.37374436349</v>
      </c>
      <c r="R23" s="401">
        <v>14942.992815103098</v>
      </c>
      <c r="S23" s="401">
        <v>82544.713339182301</v>
      </c>
    </row>
    <row r="24" spans="1:19" x14ac:dyDescent="0.2">
      <c r="A24" s="402" t="s">
        <v>12</v>
      </c>
      <c r="B24" s="401">
        <v>51239.869580666054</v>
      </c>
      <c r="C24" s="401">
        <v>50122.684503429366</v>
      </c>
      <c r="D24" s="401">
        <v>56233.316340329155</v>
      </c>
      <c r="E24" s="401">
        <v>60719.601538357063</v>
      </c>
      <c r="F24" s="401">
        <v>62078.026342406585</v>
      </c>
      <c r="G24" s="401">
        <v>61571.998153629727</v>
      </c>
      <c r="H24" s="401">
        <v>60363.672622888444</v>
      </c>
      <c r="I24" s="401">
        <v>64247.583511477351</v>
      </c>
      <c r="J24" s="401">
        <v>63597.164928113249</v>
      </c>
      <c r="K24" s="401">
        <v>65407.452095982131</v>
      </c>
      <c r="L24" s="401">
        <v>67149.861706837823</v>
      </c>
      <c r="M24" s="401">
        <v>62992.306044722762</v>
      </c>
      <c r="N24" s="401">
        <v>63465.787561242279</v>
      </c>
      <c r="O24" s="401">
        <v>62156.423901585353</v>
      </c>
      <c r="P24" s="401">
        <v>61221.390642754355</v>
      </c>
      <c r="Q24" s="401">
        <v>58018.90390781645</v>
      </c>
      <c r="R24" s="401">
        <v>50896.558352231274</v>
      </c>
      <c r="S24" s="401">
        <v>54508.322004157868</v>
      </c>
    </row>
    <row r="25" spans="1:19" x14ac:dyDescent="0.2">
      <c r="A25" s="402" t="s">
        <v>13</v>
      </c>
      <c r="B25" s="401">
        <v>59190.90116513941</v>
      </c>
      <c r="C25" s="401">
        <v>62026.559073363249</v>
      </c>
      <c r="D25" s="401">
        <v>63877.510310804893</v>
      </c>
      <c r="E25" s="401">
        <v>70950.446453622979</v>
      </c>
      <c r="F25" s="401">
        <v>81649.877461230353</v>
      </c>
      <c r="G25" s="401">
        <v>77436.969770680793</v>
      </c>
      <c r="H25" s="401">
        <v>90690.160751469361</v>
      </c>
      <c r="I25" s="401">
        <v>100702.90620238334</v>
      </c>
      <c r="J25" s="401">
        <v>112321.44797629995</v>
      </c>
      <c r="K25" s="401">
        <v>118740.99348781754</v>
      </c>
      <c r="L25" s="401">
        <v>121821.42427523022</v>
      </c>
      <c r="M25" s="401">
        <v>142415.30814119938</v>
      </c>
      <c r="N25" s="401">
        <v>159268.69240898383</v>
      </c>
      <c r="O25" s="401">
        <v>201212.94168016731</v>
      </c>
      <c r="P25" s="401">
        <v>209043.07604345717</v>
      </c>
      <c r="Q25" s="401">
        <v>165061.09242569821</v>
      </c>
      <c r="R25" s="401">
        <v>153987.71499057248</v>
      </c>
      <c r="S25" s="401">
        <v>150477.79356745444</v>
      </c>
    </row>
    <row r="26" spans="1:19" x14ac:dyDescent="0.2">
      <c r="A26" s="402" t="s">
        <v>14</v>
      </c>
      <c r="B26" s="401">
        <v>290973.02731980657</v>
      </c>
      <c r="C26" s="401">
        <v>305504.39296088787</v>
      </c>
      <c r="D26" s="401">
        <v>319145.36450146913</v>
      </c>
      <c r="E26" s="401">
        <v>325721.56715676305</v>
      </c>
      <c r="F26" s="401">
        <v>332882.92070057889</v>
      </c>
      <c r="G26" s="401">
        <v>335877.60030254023</v>
      </c>
      <c r="H26" s="401">
        <v>336976.92191540927</v>
      </c>
      <c r="I26" s="401">
        <v>352417.20879036456</v>
      </c>
      <c r="J26" s="401">
        <v>363033.10212391382</v>
      </c>
      <c r="K26" s="401">
        <v>381521.98984848399</v>
      </c>
      <c r="L26" s="401">
        <v>395339.70506110584</v>
      </c>
      <c r="M26" s="401">
        <v>404081.57904742192</v>
      </c>
      <c r="N26" s="401">
        <v>417839.698546845</v>
      </c>
      <c r="O26" s="401">
        <v>433581.80228846252</v>
      </c>
      <c r="P26" s="401">
        <v>452758.12157123355</v>
      </c>
      <c r="Q26" s="401">
        <v>472108.66997716721</v>
      </c>
      <c r="R26" s="401">
        <v>490912.60322244681</v>
      </c>
      <c r="S26" s="401">
        <v>521808.88112125016</v>
      </c>
    </row>
    <row r="27" spans="1:19" x14ac:dyDescent="0.2">
      <c r="A27" s="402" t="s">
        <v>15</v>
      </c>
      <c r="B27" s="401">
        <v>204561.0197361146</v>
      </c>
      <c r="C27" s="401">
        <v>233695.78036527918</v>
      </c>
      <c r="D27" s="401">
        <v>234528.09309087519</v>
      </c>
      <c r="E27" s="401">
        <v>243865.95012041292</v>
      </c>
      <c r="F27" s="401">
        <v>239074.00138567481</v>
      </c>
      <c r="G27" s="401">
        <v>250517.01012123021</v>
      </c>
      <c r="H27" s="401">
        <v>258285.05092240692</v>
      </c>
      <c r="I27" s="401">
        <v>273641.24814882735</v>
      </c>
      <c r="J27" s="401">
        <v>273061.32672700455</v>
      </c>
      <c r="K27" s="401">
        <v>215152.37747918989</v>
      </c>
      <c r="L27" s="401">
        <v>210135.55072186782</v>
      </c>
      <c r="M27" s="401">
        <v>217557.37734005461</v>
      </c>
      <c r="N27" s="401">
        <v>215107.96998216613</v>
      </c>
      <c r="O27" s="401">
        <v>211365.61649303618</v>
      </c>
      <c r="P27" s="401">
        <v>199837.12803903435</v>
      </c>
      <c r="Q27" s="401">
        <v>208359.69980312209</v>
      </c>
      <c r="R27" s="401">
        <v>217908.35607902252</v>
      </c>
      <c r="S27" s="401">
        <v>230674.82412459794</v>
      </c>
    </row>
    <row r="28" spans="1:19" x14ac:dyDescent="0.2">
      <c r="A28" s="402" t="s">
        <v>16</v>
      </c>
      <c r="B28" s="401">
        <v>212209.46900967625</v>
      </c>
      <c r="C28" s="401">
        <v>212850.67106155335</v>
      </c>
      <c r="D28" s="401">
        <v>247751.65386451164</v>
      </c>
      <c r="E28" s="401">
        <v>241395.36697839753</v>
      </c>
      <c r="F28" s="401">
        <v>227512.85194676841</v>
      </c>
      <c r="G28" s="401">
        <v>241030.48860596685</v>
      </c>
      <c r="H28" s="401">
        <v>241854.45552820491</v>
      </c>
      <c r="I28" s="401">
        <v>268883.11483347823</v>
      </c>
      <c r="J28" s="401">
        <v>252172.34711556003</v>
      </c>
      <c r="K28" s="401">
        <v>237528.47533005435</v>
      </c>
      <c r="L28" s="401">
        <v>243865.09994779321</v>
      </c>
      <c r="M28" s="401">
        <v>230923.91752465593</v>
      </c>
      <c r="N28" s="401">
        <v>227396.9584402508</v>
      </c>
      <c r="O28" s="401">
        <v>217073.69761578256</v>
      </c>
      <c r="P28" s="401">
        <v>224311.48733972872</v>
      </c>
      <c r="Q28" s="401">
        <v>236399.57066765602</v>
      </c>
      <c r="R28" s="401">
        <v>226916.6263651342</v>
      </c>
      <c r="S28" s="401">
        <v>221853.04502105332</v>
      </c>
    </row>
    <row r="29" spans="1:19" x14ac:dyDescent="0.2">
      <c r="A29" s="402" t="s">
        <v>17</v>
      </c>
      <c r="B29" s="401">
        <v>68203.858693375718</v>
      </c>
      <c r="C29" s="401">
        <v>98944.520081806462</v>
      </c>
      <c r="D29" s="401">
        <v>94356.170538852079</v>
      </c>
      <c r="E29" s="401">
        <v>83116.462154148874</v>
      </c>
      <c r="F29" s="401">
        <v>75187.445547460433</v>
      </c>
      <c r="G29" s="401">
        <v>68650.250204453681</v>
      </c>
      <c r="H29" s="401">
        <v>85332.707162868523</v>
      </c>
      <c r="I29" s="401">
        <v>76913.885860598719</v>
      </c>
      <c r="J29" s="401">
        <v>78218.41519833522</v>
      </c>
      <c r="K29" s="401">
        <v>77796.504222933436</v>
      </c>
      <c r="L29" s="401">
        <v>103673.71071424207</v>
      </c>
      <c r="M29" s="401">
        <v>93706.265985018632</v>
      </c>
      <c r="N29" s="401">
        <v>100277.5676844737</v>
      </c>
      <c r="O29" s="401">
        <v>103452.72635416038</v>
      </c>
      <c r="P29" s="401">
        <v>95879.550434036035</v>
      </c>
      <c r="Q29" s="401">
        <v>121767.58112416189</v>
      </c>
      <c r="R29" s="401">
        <v>131123.1634615052</v>
      </c>
      <c r="S29" s="401">
        <v>141197.54878227619</v>
      </c>
    </row>
    <row r="30" spans="1:19" x14ac:dyDescent="0.2">
      <c r="A30" s="402" t="s">
        <v>18</v>
      </c>
      <c r="B30" s="401">
        <v>69987.242937212111</v>
      </c>
      <c r="C30" s="401">
        <v>75877.983620909683</v>
      </c>
      <c r="D30" s="401">
        <v>81555.578888086005</v>
      </c>
      <c r="E30" s="401">
        <v>84967.363574128569</v>
      </c>
      <c r="F30" s="401">
        <v>84971.010216932016</v>
      </c>
      <c r="G30" s="401">
        <v>83417.869835879595</v>
      </c>
      <c r="H30" s="401">
        <v>82929.307284515817</v>
      </c>
      <c r="I30" s="401">
        <v>86065.812173303566</v>
      </c>
      <c r="J30" s="401">
        <v>86520.013052053357</v>
      </c>
      <c r="K30" s="401">
        <v>88994.443450295235</v>
      </c>
      <c r="L30" s="401">
        <v>93055.527956589081</v>
      </c>
      <c r="M30" s="401">
        <v>89467.131885611219</v>
      </c>
      <c r="N30" s="401">
        <v>91803.411608303781</v>
      </c>
      <c r="O30" s="401">
        <v>90473.46231285228</v>
      </c>
      <c r="P30" s="401">
        <v>94944.795273446609</v>
      </c>
      <c r="Q30" s="401">
        <v>95673.203999786347</v>
      </c>
      <c r="R30" s="401">
        <v>94491.475454757208</v>
      </c>
      <c r="S30" s="401">
        <v>100854.64840610929</v>
      </c>
    </row>
    <row r="31" spans="1:19" x14ac:dyDescent="0.2">
      <c r="A31" s="402" t="s">
        <v>19</v>
      </c>
      <c r="B31" s="401">
        <v>12224.867732465202</v>
      </c>
      <c r="C31" s="401">
        <v>16567.62152203175</v>
      </c>
      <c r="D31" s="401">
        <v>14285.540779735855</v>
      </c>
      <c r="E31" s="401">
        <v>18043.145661021408</v>
      </c>
      <c r="F31" s="401">
        <v>18696.298361345875</v>
      </c>
      <c r="G31" s="401">
        <v>16308.258222145039</v>
      </c>
      <c r="H31" s="401">
        <v>16510.688114739547</v>
      </c>
      <c r="I31" s="401">
        <v>17778.247168759066</v>
      </c>
      <c r="J31" s="401">
        <v>18116.684645440509</v>
      </c>
      <c r="K31" s="401">
        <v>17076.859220589813</v>
      </c>
      <c r="L31" s="401">
        <v>17281.66133848816</v>
      </c>
      <c r="M31" s="401">
        <v>15651.151812980837</v>
      </c>
      <c r="N31" s="401">
        <v>16720.30532284352</v>
      </c>
      <c r="O31" s="401">
        <v>15207.861977869583</v>
      </c>
      <c r="P31" s="401">
        <v>15496.485886137421</v>
      </c>
      <c r="Q31" s="401">
        <v>15694.888629750491</v>
      </c>
      <c r="R31" s="401">
        <v>15443.850951095774</v>
      </c>
      <c r="S31" s="401">
        <v>13490.054561180876</v>
      </c>
    </row>
    <row r="32" spans="1:19" ht="15" thickBot="1" x14ac:dyDescent="0.25">
      <c r="A32" s="404"/>
      <c r="B32" s="405"/>
      <c r="C32" s="405"/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  <c r="O32" s="405"/>
      <c r="P32" s="405"/>
      <c r="Q32" s="405"/>
      <c r="R32" s="405"/>
      <c r="S32" s="405"/>
    </row>
    <row r="33" spans="1:19" x14ac:dyDescent="0.2">
      <c r="A33" s="707"/>
      <c r="B33" s="707"/>
      <c r="C33" s="707"/>
      <c r="D33" s="707"/>
      <c r="E33" s="707"/>
      <c r="F33" s="707"/>
      <c r="G33" s="707"/>
      <c r="H33" s="707"/>
      <c r="I33" s="707"/>
      <c r="J33" s="707"/>
      <c r="K33" s="707"/>
      <c r="L33" s="707"/>
      <c r="M33" s="707"/>
      <c r="N33" s="707"/>
      <c r="O33" s="2"/>
      <c r="P33" s="2"/>
      <c r="Q33" s="2"/>
      <c r="R33" s="2"/>
      <c r="S33" s="2"/>
    </row>
    <row r="34" spans="1:19" x14ac:dyDescent="0.2">
      <c r="A34" s="710"/>
      <c r="B34" s="710"/>
      <c r="C34" s="710"/>
      <c r="D34" s="710"/>
      <c r="E34" s="2"/>
      <c r="F34" s="2"/>
      <c r="G34" s="2"/>
      <c r="H34" s="2"/>
      <c r="I34" s="2"/>
      <c r="J34" s="2"/>
      <c r="K34" s="2"/>
      <c r="L34" s="3"/>
      <c r="M34" s="3"/>
      <c r="N34" s="3"/>
      <c r="O34" s="2"/>
      <c r="P34" s="2"/>
      <c r="Q34" s="2"/>
      <c r="R34" s="2"/>
      <c r="S34" s="2"/>
    </row>
    <row r="35" spans="1:19" x14ac:dyDescent="0.2">
      <c r="A35" s="709"/>
      <c r="B35" s="709"/>
      <c r="C35" s="709"/>
      <c r="D35" s="709"/>
      <c r="E35" s="709"/>
      <c r="F35" s="709"/>
      <c r="G35" s="709"/>
      <c r="H35" s="709"/>
      <c r="I35" s="709"/>
      <c r="J35" s="709"/>
      <c r="K35" s="709"/>
      <c r="L35" s="709"/>
      <c r="M35" s="709"/>
      <c r="N35" s="709"/>
      <c r="O35" s="2"/>
      <c r="P35" s="2"/>
      <c r="Q35" s="2"/>
      <c r="R35" s="2"/>
      <c r="S35" s="2"/>
    </row>
    <row r="36" spans="1:19" x14ac:dyDescent="0.2">
      <c r="A36" s="707"/>
      <c r="B36" s="707"/>
      <c r="C36" s="707"/>
      <c r="D36" s="707"/>
      <c r="E36" s="707"/>
      <c r="F36" s="707"/>
      <c r="G36" s="707"/>
      <c r="H36" s="707"/>
      <c r="I36" s="707"/>
      <c r="J36" s="707"/>
      <c r="K36" s="707"/>
      <c r="L36" s="707"/>
      <c r="M36" s="707"/>
      <c r="N36" s="707"/>
      <c r="O36" s="2"/>
      <c r="P36" s="2"/>
      <c r="Q36" s="2"/>
      <c r="R36" s="2"/>
      <c r="S36" s="2"/>
    </row>
    <row r="37" spans="1:19" x14ac:dyDescent="0.2">
      <c r="A37" s="711"/>
      <c r="B37" s="711"/>
      <c r="C37" s="711"/>
      <c r="D37" s="2"/>
      <c r="E37" s="2"/>
      <c r="F37" s="2"/>
      <c r="G37" s="2"/>
      <c r="H37" s="2"/>
      <c r="I37" s="2"/>
      <c r="J37" s="2"/>
      <c r="K37" s="2"/>
      <c r="L37" s="3"/>
      <c r="M37" s="3"/>
      <c r="N37" s="3"/>
      <c r="O37" s="2"/>
      <c r="P37" s="2"/>
      <c r="Q37" s="2"/>
      <c r="R37" s="2"/>
      <c r="S37" s="2"/>
    </row>
    <row r="38" spans="1:19" x14ac:dyDescent="0.2">
      <c r="A38" s="711"/>
      <c r="B38" s="711"/>
      <c r="C38" s="2"/>
      <c r="D38" s="2"/>
      <c r="E38" s="2"/>
      <c r="F38" s="2"/>
      <c r="G38" s="2"/>
      <c r="H38" s="2"/>
      <c r="I38" s="2"/>
      <c r="J38" s="2"/>
      <c r="K38" s="2"/>
      <c r="L38" s="3"/>
      <c r="M38" s="3"/>
      <c r="N38" s="3"/>
      <c r="O38" s="2"/>
      <c r="P38" s="2"/>
      <c r="Q38" s="2"/>
      <c r="R38" s="2"/>
      <c r="S38" s="2"/>
    </row>
    <row r="39" spans="1:19" x14ac:dyDescent="0.2">
      <c r="A39" s="711"/>
      <c r="B39" s="711"/>
      <c r="C39" s="711"/>
      <c r="D39" s="2"/>
      <c r="E39" s="2"/>
      <c r="F39" s="2"/>
      <c r="G39" s="2"/>
      <c r="H39" s="2"/>
      <c r="I39" s="2"/>
      <c r="J39" s="2"/>
      <c r="K39" s="2"/>
      <c r="L39" s="3"/>
      <c r="M39" s="3"/>
      <c r="N39" s="3"/>
      <c r="O39" s="2"/>
      <c r="P39" s="2"/>
      <c r="Q39" s="2"/>
      <c r="R39" s="2"/>
      <c r="S39" s="2"/>
    </row>
    <row r="40" spans="1:1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">
      <c r="A42" s="2"/>
      <c r="B42" s="15"/>
      <c r="C42" s="15"/>
      <c r="D42" s="15"/>
      <c r="E42" s="15"/>
      <c r="F42" s="15"/>
      <c r="G42" s="15"/>
      <c r="H42" s="15"/>
      <c r="I42" s="2"/>
      <c r="J42" s="602"/>
      <c r="K42" s="602"/>
      <c r="L42" s="602"/>
      <c r="M42" s="602"/>
      <c r="N42" s="602"/>
      <c r="O42" s="602"/>
      <c r="P42" s="602"/>
      <c r="Q42" s="602"/>
      <c r="R42" s="602"/>
    </row>
    <row r="43" spans="1:1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x14ac:dyDescent="0.2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2"/>
      <c r="P51" s="2"/>
      <c r="Q51" s="2"/>
      <c r="R51" s="2"/>
      <c r="S51" s="2"/>
    </row>
    <row r="52" spans="1:19" x14ac:dyDescent="0.2">
      <c r="A52" s="7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2"/>
      <c r="P52" s="2"/>
      <c r="Q52" s="2"/>
      <c r="R52" s="2"/>
      <c r="S52" s="2"/>
    </row>
    <row r="53" spans="1:19" x14ac:dyDescent="0.2">
      <c r="A53" s="709"/>
      <c r="B53" s="709"/>
      <c r="C53" s="709"/>
      <c r="D53" s="709"/>
      <c r="E53" s="709"/>
      <c r="F53" s="709"/>
      <c r="G53" s="709"/>
      <c r="H53" s="709"/>
      <c r="I53" s="709"/>
      <c r="J53" s="709"/>
      <c r="K53" s="709"/>
      <c r="L53" s="709"/>
      <c r="M53" s="709"/>
      <c r="N53" s="709"/>
      <c r="O53" s="2"/>
      <c r="P53" s="2"/>
      <c r="Q53" s="2"/>
      <c r="R53" s="2"/>
      <c r="S53" s="2"/>
    </row>
    <row r="54" spans="1:19" x14ac:dyDescent="0.2">
      <c r="A54" s="6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2"/>
      <c r="P54" s="2"/>
      <c r="Q54" s="2"/>
      <c r="R54" s="2"/>
      <c r="S54" s="2"/>
    </row>
    <row r="55" spans="1:19" x14ac:dyDescent="0.2">
      <c r="A55" s="709"/>
      <c r="B55" s="709"/>
      <c r="C55" s="709"/>
      <c r="D55" s="709"/>
      <c r="E55" s="709"/>
      <c r="F55" s="709"/>
      <c r="G55" s="709"/>
      <c r="H55" s="709"/>
      <c r="I55" s="709"/>
      <c r="J55" s="709"/>
      <c r="K55" s="709"/>
      <c r="L55" s="709"/>
      <c r="M55" s="709"/>
      <c r="N55" s="709"/>
      <c r="O55" s="2"/>
      <c r="P55" s="2"/>
      <c r="Q55" s="2"/>
      <c r="R55" s="2"/>
      <c r="S55" s="2"/>
    </row>
    <row r="56" spans="1:19" x14ac:dyDescent="0.2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2"/>
      <c r="P56" s="2"/>
      <c r="Q56" s="2"/>
      <c r="R56" s="2"/>
      <c r="S56" s="2"/>
    </row>
    <row r="57" spans="1:19" x14ac:dyDescent="0.2">
      <c r="A57" s="7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2"/>
      <c r="P57" s="2"/>
      <c r="Q57" s="2"/>
      <c r="R57" s="2"/>
      <c r="S57" s="2"/>
    </row>
    <row r="58" spans="1:19" x14ac:dyDescent="0.2">
      <c r="A58" s="7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2"/>
      <c r="P58" s="2"/>
      <c r="Q58" s="2"/>
      <c r="R58" s="2"/>
      <c r="S58" s="2"/>
    </row>
    <row r="59" spans="1:19" x14ac:dyDescent="0.2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2"/>
      <c r="P59" s="2"/>
      <c r="Q59" s="2"/>
      <c r="R59" s="2"/>
      <c r="S59" s="2"/>
    </row>
    <row r="60" spans="1:19" x14ac:dyDescent="0.2">
      <c r="A60" s="7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2"/>
      <c r="P60" s="2"/>
      <c r="Q60" s="2"/>
      <c r="R60" s="2"/>
      <c r="S60" s="2"/>
    </row>
    <row r="61" spans="1:19" x14ac:dyDescent="0.2">
      <c r="A61" s="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2"/>
      <c r="P61" s="2"/>
      <c r="Q61" s="2"/>
      <c r="R61" s="2"/>
      <c r="S61" s="2"/>
    </row>
    <row r="62" spans="1:19" x14ac:dyDescent="0.2">
      <c r="A62" s="7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2"/>
      <c r="P62" s="2"/>
      <c r="Q62" s="2"/>
      <c r="R62" s="2"/>
      <c r="S62" s="2"/>
    </row>
    <row r="63" spans="1:19" x14ac:dyDescent="0.2">
      <c r="A63" s="7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2"/>
      <c r="P63" s="2"/>
      <c r="Q63" s="2"/>
      <c r="R63" s="2"/>
      <c r="S63" s="2"/>
    </row>
    <row r="64" spans="1:19" x14ac:dyDescent="0.2">
      <c r="A64" s="7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2"/>
      <c r="P64" s="2"/>
      <c r="Q64" s="2"/>
      <c r="R64" s="2"/>
      <c r="S64" s="2"/>
    </row>
    <row r="65" spans="1:19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9" x14ac:dyDescent="0.2">
      <c r="A69" s="710"/>
      <c r="B69" s="710"/>
      <c r="C69" s="710"/>
      <c r="D69" s="710"/>
      <c r="E69" s="2"/>
      <c r="F69" s="2"/>
      <c r="G69" s="2"/>
      <c r="H69" s="2"/>
      <c r="I69" s="2"/>
      <c r="J69" s="2"/>
      <c r="K69" s="2"/>
      <c r="L69" s="2"/>
    </row>
  </sheetData>
  <mergeCells count="21">
    <mergeCell ref="A53:N53"/>
    <mergeCell ref="A55:N55"/>
    <mergeCell ref="A69:D69"/>
    <mergeCell ref="A39:C39"/>
    <mergeCell ref="A33:N33"/>
    <mergeCell ref="A34:D34"/>
    <mergeCell ref="A35:N35"/>
    <mergeCell ref="A36:N36"/>
    <mergeCell ref="A37:C37"/>
    <mergeCell ref="A38:B38"/>
    <mergeCell ref="A4:N4"/>
    <mergeCell ref="A13:N13"/>
    <mergeCell ref="A19:N19"/>
    <mergeCell ref="A21:N21"/>
    <mergeCell ref="A2:C2"/>
    <mergeCell ref="A3:B3"/>
    <mergeCell ref="D3:N3"/>
    <mergeCell ref="A5:C5"/>
    <mergeCell ref="D5:N5"/>
    <mergeCell ref="A6:B6"/>
    <mergeCell ref="D6:N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102"/>
  <sheetViews>
    <sheetView topLeftCell="E7" zoomScaleNormal="100" workbookViewId="0">
      <selection activeCell="B20" activeCellId="1" sqref="B12:S12 B20:S20"/>
    </sheetView>
  </sheetViews>
  <sheetFormatPr baseColWidth="10" defaultRowHeight="14.25" x14ac:dyDescent="0.2"/>
  <cols>
    <col min="2" max="2" width="9" bestFit="1" customWidth="1"/>
    <col min="3" max="3" width="10.375" bestFit="1" customWidth="1"/>
    <col min="4" max="10" width="9" bestFit="1" customWidth="1"/>
    <col min="11" max="11" width="10.875" customWidth="1"/>
    <col min="12" max="18" width="9.875" bestFit="1" customWidth="1"/>
  </cols>
  <sheetData>
    <row r="1" spans="1:25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</row>
    <row r="2" spans="1:25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</row>
    <row r="3" spans="1:25" x14ac:dyDescent="0.2">
      <c r="A3" s="708" t="s">
        <v>0</v>
      </c>
      <c r="B3" s="708"/>
      <c r="C3" s="708"/>
      <c r="D3" s="317"/>
      <c r="E3" s="317"/>
      <c r="F3" s="317"/>
      <c r="G3" s="317"/>
      <c r="H3" s="317"/>
      <c r="I3" s="317"/>
      <c r="J3" s="317"/>
      <c r="K3" s="317"/>
      <c r="L3" s="318"/>
      <c r="M3" s="318"/>
      <c r="N3" s="318"/>
      <c r="O3" s="318"/>
      <c r="P3" s="318"/>
      <c r="Q3" s="318"/>
      <c r="R3" s="318"/>
      <c r="S3" s="318"/>
      <c r="T3" s="3"/>
      <c r="U3" s="3"/>
      <c r="V3" s="3"/>
      <c r="W3" s="3"/>
      <c r="X3" s="3"/>
      <c r="Y3" s="3"/>
    </row>
    <row r="4" spans="1:25" x14ac:dyDescent="0.2">
      <c r="A4" s="319" t="s">
        <v>156</v>
      </c>
      <c r="B4" s="319"/>
      <c r="C4" s="317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  <c r="O4" s="145"/>
      <c r="P4" s="145"/>
      <c r="Q4" s="145"/>
      <c r="R4" s="145"/>
      <c r="S4" s="145"/>
    </row>
    <row r="5" spans="1:25" x14ac:dyDescent="0.2">
      <c r="A5" s="708" t="s">
        <v>25</v>
      </c>
      <c r="B5" s="708"/>
      <c r="C5" s="708"/>
      <c r="D5" s="705"/>
      <c r="E5" s="705"/>
      <c r="F5" s="705"/>
      <c r="G5" s="705"/>
      <c r="H5" s="705"/>
      <c r="I5" s="705"/>
      <c r="J5" s="705"/>
      <c r="K5" s="705"/>
      <c r="L5" s="705"/>
      <c r="M5" s="705"/>
      <c r="N5" s="705"/>
      <c r="O5" s="145"/>
      <c r="P5" s="145"/>
      <c r="Q5" s="145"/>
      <c r="R5" s="145"/>
      <c r="S5" s="145"/>
    </row>
    <row r="6" spans="1:25" x14ac:dyDescent="0.2">
      <c r="A6" s="703" t="s">
        <v>349</v>
      </c>
      <c r="B6" s="703"/>
      <c r="C6" s="317"/>
      <c r="D6" s="705"/>
      <c r="E6" s="705"/>
      <c r="F6" s="705"/>
      <c r="G6" s="705"/>
      <c r="H6" s="705"/>
      <c r="I6" s="705"/>
      <c r="J6" s="705"/>
      <c r="K6" s="705"/>
      <c r="L6" s="705"/>
      <c r="M6" s="705"/>
      <c r="N6" s="705"/>
      <c r="O6" s="145"/>
      <c r="P6" s="145"/>
      <c r="Q6" s="145"/>
      <c r="R6" s="145"/>
      <c r="S6" s="145"/>
    </row>
    <row r="7" spans="1:25" ht="15" thickBot="1" x14ac:dyDescent="0.25">
      <c r="A7" s="712"/>
      <c r="B7" s="712"/>
      <c r="C7" s="712"/>
      <c r="D7" s="712"/>
      <c r="E7" s="712"/>
      <c r="F7" s="712"/>
      <c r="G7" s="712"/>
      <c r="H7" s="712"/>
      <c r="I7" s="712"/>
      <c r="J7" s="712"/>
      <c r="K7" s="712"/>
      <c r="L7" s="712"/>
      <c r="M7" s="712"/>
      <c r="N7" s="705"/>
      <c r="O7" s="145"/>
      <c r="P7" s="145"/>
      <c r="Q7" s="145"/>
      <c r="R7" s="145"/>
      <c r="S7" s="145"/>
    </row>
    <row r="8" spans="1:25" ht="15.75" thickBot="1" x14ac:dyDescent="0.3">
      <c r="A8" s="4" t="s">
        <v>1</v>
      </c>
      <c r="B8" s="11">
        <v>2004</v>
      </c>
      <c r="C8" s="11">
        <v>2005</v>
      </c>
      <c r="D8" s="11">
        <v>2006</v>
      </c>
      <c r="E8" s="11">
        <v>2007</v>
      </c>
      <c r="F8" s="11">
        <v>2008</v>
      </c>
      <c r="G8" s="11">
        <v>2009</v>
      </c>
      <c r="H8" s="11">
        <v>2010</v>
      </c>
      <c r="I8" s="393">
        <v>2011</v>
      </c>
      <c r="J8" s="11">
        <v>2012</v>
      </c>
      <c r="K8" s="11">
        <v>2013</v>
      </c>
      <c r="L8" s="11">
        <v>2014</v>
      </c>
      <c r="M8" s="11">
        <v>2015</v>
      </c>
      <c r="N8" s="19">
        <v>2016</v>
      </c>
      <c r="O8" s="19">
        <v>2017</v>
      </c>
      <c r="P8" s="19">
        <v>2018</v>
      </c>
      <c r="Q8" s="19">
        <v>2019</v>
      </c>
      <c r="R8" s="19">
        <v>2020</v>
      </c>
      <c r="S8" s="19">
        <v>2021</v>
      </c>
    </row>
    <row r="9" spans="1:25" x14ac:dyDescent="0.2">
      <c r="A9" s="713"/>
      <c r="B9" s="713"/>
      <c r="C9" s="713"/>
      <c r="D9" s="713"/>
      <c r="E9" s="713"/>
      <c r="F9" s="713"/>
      <c r="G9" s="713"/>
      <c r="H9" s="713"/>
      <c r="I9" s="713"/>
      <c r="J9" s="713"/>
      <c r="K9" s="713"/>
      <c r="L9" s="713"/>
      <c r="M9" s="713"/>
      <c r="N9" s="707"/>
      <c r="O9" s="3"/>
      <c r="P9" s="3"/>
      <c r="Q9" s="3"/>
      <c r="R9" s="3"/>
      <c r="S9" s="3"/>
    </row>
    <row r="10" spans="1:25" x14ac:dyDescent="0.2">
      <c r="A10" s="1" t="s">
        <v>2</v>
      </c>
      <c r="B10" s="17">
        <f>+B12+B20</f>
        <v>2153923.43037403</v>
      </c>
      <c r="C10" s="17">
        <f t="shared" ref="C10:S10" si="0">+C12+C20</f>
        <v>2714788.275305117</v>
      </c>
      <c r="D10" s="17">
        <f t="shared" si="0"/>
        <v>3201215.3194851517</v>
      </c>
      <c r="E10" s="17">
        <f t="shared" si="0"/>
        <v>3687346.7503989884</v>
      </c>
      <c r="F10" s="17">
        <f t="shared" si="0"/>
        <v>4424120.8923290903</v>
      </c>
      <c r="G10" s="17">
        <f t="shared" si="0"/>
        <v>4949045.128080966</v>
      </c>
      <c r="H10" s="17">
        <f t="shared" si="0"/>
        <v>6064813.9800455905</v>
      </c>
      <c r="I10" s="17">
        <f t="shared" si="0"/>
        <v>7317121.3514767773</v>
      </c>
      <c r="J10" s="17">
        <f t="shared" si="0"/>
        <v>8602950.8202021066</v>
      </c>
      <c r="K10" s="17">
        <f t="shared" si="0"/>
        <v>10624663.785401668</v>
      </c>
      <c r="L10" s="17">
        <f t="shared" si="0"/>
        <v>17081622.161839768</v>
      </c>
      <c r="M10" s="17">
        <f t="shared" si="0"/>
        <v>18270458.914121933</v>
      </c>
      <c r="N10" s="17">
        <f t="shared" si="0"/>
        <v>22488112.54703965</v>
      </c>
      <c r="O10" s="17">
        <f t="shared" si="0"/>
        <v>30844917.156010516</v>
      </c>
      <c r="P10" s="17">
        <f t="shared" si="0"/>
        <v>39852889.827223696</v>
      </c>
      <c r="Q10" s="17">
        <f t="shared" si="0"/>
        <v>60674272.120708726</v>
      </c>
      <c r="R10" s="17">
        <f t="shared" si="0"/>
        <v>78274973.508965731</v>
      </c>
      <c r="S10" s="17">
        <f t="shared" si="0"/>
        <v>128844515.88390011</v>
      </c>
    </row>
    <row r="11" spans="1:25" x14ac:dyDescent="0.2">
      <c r="A11" s="707"/>
      <c r="B11" s="707"/>
      <c r="C11" s="707"/>
      <c r="D11" s="707"/>
      <c r="E11" s="707"/>
      <c r="F11" s="707"/>
      <c r="G11" s="707"/>
      <c r="H11" s="707"/>
      <c r="I11" s="707"/>
      <c r="J11" s="707"/>
      <c r="K11" s="707"/>
      <c r="L11" s="707"/>
      <c r="M11" s="707"/>
      <c r="N11" s="707"/>
      <c r="O11" s="3"/>
      <c r="P11" s="3"/>
      <c r="Q11" s="3"/>
      <c r="R11" s="3"/>
      <c r="S11" s="3"/>
    </row>
    <row r="12" spans="1:25" ht="38.25" x14ac:dyDescent="0.2">
      <c r="A12" s="6" t="s">
        <v>3</v>
      </c>
      <c r="B12" s="17">
        <f>SUM(B14:B18)</f>
        <v>963569.83855410316</v>
      </c>
      <c r="C12" s="17">
        <f t="shared" ref="C12:S12" si="1">SUM(C14:C18)</f>
        <v>1242668.2369113178</v>
      </c>
      <c r="D12" s="17">
        <f t="shared" si="1"/>
        <v>1435269.649610254</v>
      </c>
      <c r="E12" s="17">
        <f t="shared" si="1"/>
        <v>1633192.7483045664</v>
      </c>
      <c r="F12" s="17">
        <f t="shared" si="1"/>
        <v>1988809.3467260855</v>
      </c>
      <c r="G12" s="17">
        <f t="shared" si="1"/>
        <v>2281860.6276766146</v>
      </c>
      <c r="H12" s="17">
        <f t="shared" si="1"/>
        <v>2860585.5665006866</v>
      </c>
      <c r="I12" s="17">
        <f t="shared" si="1"/>
        <v>3298904.3063309174</v>
      </c>
      <c r="J12" s="17">
        <f t="shared" si="1"/>
        <v>3755772.284967585</v>
      </c>
      <c r="K12" s="17">
        <f t="shared" si="1"/>
        <v>4686465.8718978465</v>
      </c>
      <c r="L12" s="17">
        <f t="shared" si="1"/>
        <v>5820394.5046768561</v>
      </c>
      <c r="M12" s="17">
        <f t="shared" si="1"/>
        <v>7021756.1315217344</v>
      </c>
      <c r="N12" s="17">
        <f t="shared" si="1"/>
        <v>7702002.9713345133</v>
      </c>
      <c r="O12" s="17">
        <f t="shared" si="1"/>
        <v>10722027.786009414</v>
      </c>
      <c r="P12" s="17">
        <f t="shared" si="1"/>
        <v>13035502.629244078</v>
      </c>
      <c r="Q12" s="17">
        <f t="shared" si="1"/>
        <v>19642926.835148171</v>
      </c>
      <c r="R12" s="17">
        <f t="shared" si="1"/>
        <v>25990824.023990147</v>
      </c>
      <c r="S12" s="17">
        <f t="shared" si="1"/>
        <v>56617898.55952213</v>
      </c>
    </row>
    <row r="13" spans="1:25" x14ac:dyDescent="0.2">
      <c r="A13" s="707"/>
      <c r="B13" s="707"/>
      <c r="C13" s="707"/>
      <c r="D13" s="707"/>
      <c r="E13" s="707"/>
      <c r="F13" s="707"/>
      <c r="G13" s="707"/>
      <c r="H13" s="707"/>
      <c r="I13" s="707"/>
      <c r="J13" s="707"/>
      <c r="K13" s="707"/>
      <c r="L13" s="707"/>
      <c r="M13" s="707"/>
      <c r="N13" s="707"/>
      <c r="O13" s="3"/>
      <c r="P13" s="3"/>
      <c r="Q13" s="3"/>
      <c r="R13" s="3"/>
      <c r="S13" s="3"/>
    </row>
    <row r="14" spans="1:25" x14ac:dyDescent="0.2">
      <c r="A14" s="7" t="s">
        <v>4</v>
      </c>
      <c r="B14" s="13">
        <v>104914.33863414398</v>
      </c>
      <c r="C14" s="13">
        <v>174471.05556162447</v>
      </c>
      <c r="D14" s="13">
        <v>130977.22636368086</v>
      </c>
      <c r="E14" s="13">
        <v>126805.08885788337</v>
      </c>
      <c r="F14" s="13">
        <v>163487.5466489027</v>
      </c>
      <c r="G14" s="13">
        <v>268069.17810471327</v>
      </c>
      <c r="H14" s="13">
        <v>353969.67662188667</v>
      </c>
      <c r="I14" s="13">
        <v>368013.00212048378</v>
      </c>
      <c r="J14" s="13">
        <v>380688.6158595084</v>
      </c>
      <c r="K14" s="13">
        <v>437426.52032460348</v>
      </c>
      <c r="L14" s="13">
        <v>653199.17292414908</v>
      </c>
      <c r="M14" s="13">
        <v>1167870.5389570226</v>
      </c>
      <c r="N14" s="13">
        <v>979150.05604934529</v>
      </c>
      <c r="O14" s="13">
        <v>2272044.7806722317</v>
      </c>
      <c r="P14" s="13">
        <v>2273275.97734654</v>
      </c>
      <c r="Q14" s="13">
        <v>3558497.9638943141</v>
      </c>
      <c r="R14" s="13">
        <v>3851381.9394738893</v>
      </c>
      <c r="S14" s="13">
        <v>9810985.9365683515</v>
      </c>
    </row>
    <row r="15" spans="1:25" x14ac:dyDescent="0.2">
      <c r="A15" s="7" t="s">
        <v>5</v>
      </c>
      <c r="B15" s="13">
        <v>16031.744923872195</v>
      </c>
      <c r="C15" s="13">
        <v>5890.1144942942465</v>
      </c>
      <c r="D15" s="13">
        <v>6478.5755425561183</v>
      </c>
      <c r="E15" s="13">
        <v>9350.777136472032</v>
      </c>
      <c r="F15" s="13">
        <v>19657.091434408223</v>
      </c>
      <c r="G15" s="13">
        <v>21127.943681249126</v>
      </c>
      <c r="H15" s="13">
        <v>31193.722271717641</v>
      </c>
      <c r="I15" s="13">
        <v>56311.210550057658</v>
      </c>
      <c r="J15" s="13">
        <v>69942.271606107359</v>
      </c>
      <c r="K15" s="13">
        <v>83379.58809808128</v>
      </c>
      <c r="L15" s="13">
        <v>100548.63714203703</v>
      </c>
      <c r="M15" s="13">
        <v>122250.63461147418</v>
      </c>
      <c r="N15" s="13">
        <v>141215.32089410559</v>
      </c>
      <c r="O15" s="13">
        <v>168259.246560498</v>
      </c>
      <c r="P15" s="13">
        <v>223738.36560347251</v>
      </c>
      <c r="Q15" s="13">
        <v>320429.21875822323</v>
      </c>
      <c r="R15" s="13">
        <v>458906.02604997181</v>
      </c>
      <c r="S15" s="13">
        <v>694783.72343965736</v>
      </c>
    </row>
    <row r="16" spans="1:25" x14ac:dyDescent="0.2">
      <c r="A16" s="7" t="s">
        <v>6</v>
      </c>
      <c r="B16" s="13">
        <v>775198.11212627287</v>
      </c>
      <c r="C16" s="13">
        <v>926698.97626493778</v>
      </c>
      <c r="D16" s="13">
        <v>1096848.5607768679</v>
      </c>
      <c r="E16" s="13">
        <v>1309819.728489154</v>
      </c>
      <c r="F16" s="13">
        <v>1583668.8035280826</v>
      </c>
      <c r="G16" s="13">
        <v>1677401.4349236027</v>
      </c>
      <c r="H16" s="13">
        <v>2030433.0687196199</v>
      </c>
      <c r="I16" s="13">
        <v>2527090.4561676532</v>
      </c>
      <c r="J16" s="13">
        <v>2894184.2152665332</v>
      </c>
      <c r="K16" s="13">
        <v>3482936.4254537262</v>
      </c>
      <c r="L16" s="13">
        <v>4202406.6471743695</v>
      </c>
      <c r="M16" s="13">
        <v>4630236.4150002785</v>
      </c>
      <c r="N16" s="13">
        <v>5578831.9020765778</v>
      </c>
      <c r="O16" s="13">
        <v>6801600.9726066962</v>
      </c>
      <c r="P16" s="13">
        <v>8798328.0191416219</v>
      </c>
      <c r="Q16" s="13">
        <v>13524518.003267534</v>
      </c>
      <c r="R16" s="13">
        <v>19060380.985318802</v>
      </c>
      <c r="S16" s="13">
        <v>37494865.036098331</v>
      </c>
    </row>
    <row r="17" spans="1:19" x14ac:dyDescent="0.2">
      <c r="A17" s="7" t="s">
        <v>7</v>
      </c>
      <c r="B17" s="13">
        <v>31891.793566035096</v>
      </c>
      <c r="C17" s="13">
        <v>36851.380483252295</v>
      </c>
      <c r="D17" s="13">
        <v>46468.480035509041</v>
      </c>
      <c r="E17" s="13">
        <v>52557.479722706375</v>
      </c>
      <c r="F17" s="13">
        <v>58425.24051952771</v>
      </c>
      <c r="G17" s="13">
        <v>66151.325968953039</v>
      </c>
      <c r="H17" s="13">
        <v>75590.251392797494</v>
      </c>
      <c r="I17" s="13">
        <v>86146.508648501738</v>
      </c>
      <c r="J17" s="13">
        <v>98287.819490398688</v>
      </c>
      <c r="K17" s="13">
        <v>122014.12973892964</v>
      </c>
      <c r="L17" s="13">
        <v>157531.01054854583</v>
      </c>
      <c r="M17" s="13">
        <v>186815.14621258422</v>
      </c>
      <c r="N17" s="13">
        <v>291300.60528957832</v>
      </c>
      <c r="O17" s="13">
        <v>430743.01631010976</v>
      </c>
      <c r="P17" s="13">
        <v>663342.41488285083</v>
      </c>
      <c r="Q17" s="13">
        <v>1036789.87569587</v>
      </c>
      <c r="R17" s="13">
        <v>1221827.2432720456</v>
      </c>
      <c r="S17" s="13">
        <v>1640202.6207446572</v>
      </c>
    </row>
    <row r="18" spans="1:19" x14ac:dyDescent="0.2">
      <c r="A18" s="7" t="s">
        <v>8</v>
      </c>
      <c r="B18" s="13">
        <v>35533.849303778901</v>
      </c>
      <c r="C18" s="13">
        <v>98756.710107209146</v>
      </c>
      <c r="D18" s="13">
        <v>154496.80689164024</v>
      </c>
      <c r="E18" s="13">
        <v>134659.67409835063</v>
      </c>
      <c r="F18" s="13">
        <v>163570.66459516424</v>
      </c>
      <c r="G18" s="13">
        <v>249110.74499809637</v>
      </c>
      <c r="H18" s="13">
        <v>369398.84749466518</v>
      </c>
      <c r="I18" s="13">
        <v>261343.12884422101</v>
      </c>
      <c r="J18" s="13">
        <v>312669.36274503719</v>
      </c>
      <c r="K18" s="13">
        <v>560709.20828250574</v>
      </c>
      <c r="L18" s="13">
        <v>706709.03688775445</v>
      </c>
      <c r="M18" s="13">
        <v>914583.39674037509</v>
      </c>
      <c r="N18" s="13">
        <v>711505.08702490642</v>
      </c>
      <c r="O18" s="13">
        <v>1049379.7698598781</v>
      </c>
      <c r="P18" s="13">
        <v>1076817.8522695943</v>
      </c>
      <c r="Q18" s="13">
        <v>1202691.7735322297</v>
      </c>
      <c r="R18" s="13">
        <v>1398327.8298754378</v>
      </c>
      <c r="S18" s="13">
        <v>6977061.2426711274</v>
      </c>
    </row>
    <row r="19" spans="1:19" x14ac:dyDescent="0.2">
      <c r="A19" s="707"/>
      <c r="B19" s="707"/>
      <c r="C19" s="707"/>
      <c r="D19" s="707"/>
      <c r="E19" s="707"/>
      <c r="F19" s="707"/>
      <c r="G19" s="707"/>
      <c r="H19" s="707"/>
      <c r="I19" s="707"/>
      <c r="J19" s="707"/>
      <c r="K19" s="707"/>
      <c r="L19" s="707"/>
      <c r="M19" s="707"/>
      <c r="N19" s="707"/>
      <c r="O19" s="3"/>
      <c r="P19" s="3"/>
      <c r="Q19" s="3"/>
      <c r="R19" s="3"/>
      <c r="S19" s="3"/>
    </row>
    <row r="20" spans="1:19" ht="38.25" x14ac:dyDescent="0.2">
      <c r="A20" s="6" t="s">
        <v>9</v>
      </c>
      <c r="B20" s="18">
        <f>SUM(B22:B31)</f>
        <v>1190353.5918199266</v>
      </c>
      <c r="C20" s="18">
        <f t="shared" ref="C20:S20" si="2">SUM(C22:C31)</f>
        <v>1472120.0383937992</v>
      </c>
      <c r="D20" s="18">
        <f t="shared" si="2"/>
        <v>1765945.6698748977</v>
      </c>
      <c r="E20" s="18">
        <f t="shared" si="2"/>
        <v>2054154.002094422</v>
      </c>
      <c r="F20" s="18">
        <f t="shared" si="2"/>
        <v>2435311.5456030047</v>
      </c>
      <c r="G20" s="18">
        <f t="shared" si="2"/>
        <v>2667184.5004043509</v>
      </c>
      <c r="H20" s="18">
        <f t="shared" si="2"/>
        <v>3204228.4135449044</v>
      </c>
      <c r="I20" s="18">
        <f t="shared" si="2"/>
        <v>4018217.0451458599</v>
      </c>
      <c r="J20" s="18">
        <f t="shared" si="2"/>
        <v>4847178.5352345221</v>
      </c>
      <c r="K20" s="18">
        <f t="shared" si="2"/>
        <v>5938197.913503821</v>
      </c>
      <c r="L20" s="18">
        <f t="shared" si="2"/>
        <v>11261227.657162914</v>
      </c>
      <c r="M20" s="18">
        <f t="shared" si="2"/>
        <v>11248702.782600198</v>
      </c>
      <c r="N20" s="18">
        <f t="shared" si="2"/>
        <v>14786109.575705139</v>
      </c>
      <c r="O20" s="18">
        <f t="shared" si="2"/>
        <v>20122889.370001104</v>
      </c>
      <c r="P20" s="18">
        <f t="shared" si="2"/>
        <v>26817387.197979618</v>
      </c>
      <c r="Q20" s="18">
        <f t="shared" si="2"/>
        <v>41031345.285560556</v>
      </c>
      <c r="R20" s="18">
        <f t="shared" si="2"/>
        <v>52284149.484975584</v>
      </c>
      <c r="S20" s="18">
        <f t="shared" si="2"/>
        <v>72226617.324377969</v>
      </c>
    </row>
    <row r="21" spans="1:19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x14ac:dyDescent="0.2">
      <c r="A22" s="7" t="s">
        <v>10</v>
      </c>
      <c r="B22" s="13">
        <v>164782.44452166557</v>
      </c>
      <c r="C22" s="13">
        <v>217425.71011184642</v>
      </c>
      <c r="D22" s="13">
        <v>283206.7209393516</v>
      </c>
      <c r="E22" s="13">
        <v>333200.5963414947</v>
      </c>
      <c r="F22" s="13">
        <v>367682.79936680815</v>
      </c>
      <c r="G22" s="13">
        <v>352845.74912021571</v>
      </c>
      <c r="H22" s="13">
        <v>393066.51519235462</v>
      </c>
      <c r="I22" s="13">
        <v>470588.45084332325</v>
      </c>
      <c r="J22" s="13">
        <v>513194.3157067573</v>
      </c>
      <c r="K22" s="13">
        <v>623883.36490943062</v>
      </c>
      <c r="L22" s="13">
        <v>937758.97143177141</v>
      </c>
      <c r="M22" s="13">
        <v>853696.12056302547</v>
      </c>
      <c r="N22" s="13">
        <v>1107805.1084397864</v>
      </c>
      <c r="O22" s="13">
        <v>1189491.0451629367</v>
      </c>
      <c r="P22" s="13">
        <v>2057707.8095066333</v>
      </c>
      <c r="Q22" s="13">
        <v>3377965.8015292785</v>
      </c>
      <c r="R22" s="13">
        <v>4357171.9709618017</v>
      </c>
      <c r="S22" s="13">
        <v>6158066.8025183063</v>
      </c>
    </row>
    <row r="23" spans="1:19" x14ac:dyDescent="0.2">
      <c r="A23" s="7" t="s">
        <v>11</v>
      </c>
      <c r="B23" s="13">
        <v>56980.891123805166</v>
      </c>
      <c r="C23" s="13">
        <v>60824.196612444139</v>
      </c>
      <c r="D23" s="13">
        <v>72944.461941400339</v>
      </c>
      <c r="E23" s="13">
        <v>94185.766596610018</v>
      </c>
      <c r="F23" s="13">
        <v>103208.00735620994</v>
      </c>
      <c r="G23" s="13">
        <v>117082.82328918</v>
      </c>
      <c r="H23" s="13">
        <v>146737.07804527122</v>
      </c>
      <c r="I23" s="13">
        <v>185174.86627628049</v>
      </c>
      <c r="J23" s="13">
        <v>237651.75465760677</v>
      </c>
      <c r="K23" s="13">
        <v>288992.19781480503</v>
      </c>
      <c r="L23" s="13">
        <v>324594.05395327491</v>
      </c>
      <c r="M23" s="13">
        <v>429801.53938743379</v>
      </c>
      <c r="N23" s="13">
        <v>566831.69068061863</v>
      </c>
      <c r="O23" s="13">
        <v>775859.22315424611</v>
      </c>
      <c r="P23" s="13">
        <v>1021307.5930125196</v>
      </c>
      <c r="Q23" s="13">
        <v>1454407.63323591</v>
      </c>
      <c r="R23" s="13">
        <v>1606145.2232699399</v>
      </c>
      <c r="S23" s="13">
        <v>2832052.3622359103</v>
      </c>
    </row>
    <row r="24" spans="1:19" x14ac:dyDescent="0.2">
      <c r="A24" s="7" t="s">
        <v>12</v>
      </c>
      <c r="B24" s="13">
        <v>51239.869580666054</v>
      </c>
      <c r="C24" s="13">
        <v>54406.57769960993</v>
      </c>
      <c r="D24" s="13">
        <v>70477.720181799959</v>
      </c>
      <c r="E24" s="13">
        <v>87495.038597347128</v>
      </c>
      <c r="F24" s="13">
        <v>99003.70982347503</v>
      </c>
      <c r="G24" s="13">
        <v>107263.40099782862</v>
      </c>
      <c r="H24" s="13">
        <v>111168.27161959712</v>
      </c>
      <c r="I24" s="13">
        <v>145449.52334824833</v>
      </c>
      <c r="J24" s="13">
        <v>164892.59144428163</v>
      </c>
      <c r="K24" s="13">
        <v>200336.36576523026</v>
      </c>
      <c r="L24" s="13">
        <v>281411.81594166136</v>
      </c>
      <c r="M24" s="13">
        <v>283046.20546289807</v>
      </c>
      <c r="N24" s="13">
        <v>355039.63214027067</v>
      </c>
      <c r="O24" s="13">
        <v>408390.18895035348</v>
      </c>
      <c r="P24" s="13">
        <v>578079.62721252907</v>
      </c>
      <c r="Q24" s="13">
        <v>855879.0697898675</v>
      </c>
      <c r="R24" s="13">
        <v>1032947.209107952</v>
      </c>
      <c r="S24" s="13">
        <v>1731538.2959054834</v>
      </c>
    </row>
    <row r="25" spans="1:19" x14ac:dyDescent="0.2">
      <c r="A25" s="7" t="s">
        <v>13</v>
      </c>
      <c r="B25" s="13">
        <v>59190.901165139396</v>
      </c>
      <c r="C25" s="13">
        <v>72924.830378743238</v>
      </c>
      <c r="D25" s="13">
        <v>84937.506688195979</v>
      </c>
      <c r="E25" s="16">
        <v>109857.61958036759</v>
      </c>
      <c r="F25" s="13">
        <v>134332.13251809854</v>
      </c>
      <c r="G25" s="13">
        <v>155743.87737427343</v>
      </c>
      <c r="H25" s="13">
        <v>208286.90460572834</v>
      </c>
      <c r="I25" s="13">
        <v>272870.51982040185</v>
      </c>
      <c r="J25" s="13">
        <v>339239.66739856306</v>
      </c>
      <c r="K25" s="13">
        <v>429075.34386926756</v>
      </c>
      <c r="L25" s="13">
        <v>566502.43664876081</v>
      </c>
      <c r="M25" s="13">
        <v>771541.67829777207</v>
      </c>
      <c r="N25" s="13">
        <v>1045504.4998011077</v>
      </c>
      <c r="O25" s="13">
        <v>1490691.305247606</v>
      </c>
      <c r="P25" s="13">
        <v>2072721.3153666444</v>
      </c>
      <c r="Q25" s="13">
        <v>2771400.7651120233</v>
      </c>
      <c r="R25" s="13">
        <v>4142055.7708092132</v>
      </c>
      <c r="S25" s="13">
        <v>6074263.0566366101</v>
      </c>
    </row>
    <row r="26" spans="1:19" x14ac:dyDescent="0.2">
      <c r="A26" s="7" t="s">
        <v>14</v>
      </c>
      <c r="B26" s="13">
        <v>290973.02731980657</v>
      </c>
      <c r="C26" s="13">
        <v>341762.59541016299</v>
      </c>
      <c r="D26" s="13">
        <v>373057.61868370604</v>
      </c>
      <c r="E26" s="13">
        <v>374008.11314633896</v>
      </c>
      <c r="F26" s="13">
        <v>384617.66571605852</v>
      </c>
      <c r="G26" s="13">
        <v>360411.91690708563</v>
      </c>
      <c r="H26" s="13">
        <v>367452.85930788179</v>
      </c>
      <c r="I26" s="13">
        <v>395573.78746106656</v>
      </c>
      <c r="J26" s="13">
        <v>364020.12862878817</v>
      </c>
      <c r="K26" s="13">
        <v>456686.36914722441</v>
      </c>
      <c r="L26" s="13">
        <v>3504703.4103170428</v>
      </c>
      <c r="M26" s="13">
        <v>1168507.8636008108</v>
      </c>
      <c r="N26" s="13">
        <v>1531339.2554894928</v>
      </c>
      <c r="O26" s="13">
        <v>2000412.6978437114</v>
      </c>
      <c r="P26" s="13">
        <v>2577198.0281263934</v>
      </c>
      <c r="Q26" s="13">
        <v>3256740.8045505746</v>
      </c>
      <c r="R26" s="13">
        <v>3792749.9230416864</v>
      </c>
      <c r="S26" s="13">
        <v>4507920.9525787793</v>
      </c>
    </row>
    <row r="27" spans="1:19" x14ac:dyDescent="0.2">
      <c r="A27" s="7" t="s">
        <v>15</v>
      </c>
      <c r="B27" s="13">
        <v>204561.01973611454</v>
      </c>
      <c r="C27" s="13">
        <v>242759.97731232937</v>
      </c>
      <c r="D27" s="13">
        <v>286106.15265676787</v>
      </c>
      <c r="E27" s="13">
        <v>338898.53792112594</v>
      </c>
      <c r="F27" s="13">
        <v>449011.82875784539</v>
      </c>
      <c r="G27" s="13">
        <v>524001.68966015161</v>
      </c>
      <c r="H27" s="13">
        <v>652780.26100083778</v>
      </c>
      <c r="I27" s="13">
        <v>849361.55034618545</v>
      </c>
      <c r="J27" s="13">
        <v>1100700.830869047</v>
      </c>
      <c r="K27" s="13">
        <v>1394306.9283504407</v>
      </c>
      <c r="L27" s="13">
        <v>2035918.4690058974</v>
      </c>
      <c r="M27" s="13">
        <v>3173371.5642397241</v>
      </c>
      <c r="N27" s="13">
        <v>4022951.5151398103</v>
      </c>
      <c r="O27" s="13">
        <v>6360670.4026796399</v>
      </c>
      <c r="P27" s="13">
        <v>8276522.8231490264</v>
      </c>
      <c r="Q27" s="13">
        <v>12209520.016073707</v>
      </c>
      <c r="R27" s="13">
        <v>15460670.277965583</v>
      </c>
      <c r="S27" s="13">
        <v>19933903.999396876</v>
      </c>
    </row>
    <row r="28" spans="1:19" x14ac:dyDescent="0.2">
      <c r="A28" s="7" t="s">
        <v>16</v>
      </c>
      <c r="B28" s="13">
        <v>212209.46900967625</v>
      </c>
      <c r="C28" s="13">
        <v>246588.10710538764</v>
      </c>
      <c r="D28" s="13">
        <v>297650.36596257699</v>
      </c>
      <c r="E28" s="13">
        <v>387962.47157513676</v>
      </c>
      <c r="F28" s="13">
        <v>522432.35835317633</v>
      </c>
      <c r="G28" s="13">
        <v>671721.10452851234</v>
      </c>
      <c r="H28" s="13">
        <v>831575.87591450848</v>
      </c>
      <c r="I28" s="13">
        <v>1102496.3712012374</v>
      </c>
      <c r="J28" s="13">
        <v>1388740.9701893125</v>
      </c>
      <c r="K28" s="13">
        <v>1711789.4690010182</v>
      </c>
      <c r="L28" s="13">
        <v>2179986.5960103003</v>
      </c>
      <c r="M28" s="13">
        <v>2991146.6145856245</v>
      </c>
      <c r="N28" s="13">
        <v>4010126.1232951465</v>
      </c>
      <c r="O28" s="13">
        <v>5060031.7051417455</v>
      </c>
      <c r="P28" s="13">
        <v>6467259.468689491</v>
      </c>
      <c r="Q28" s="13">
        <v>9716585.4601867832</v>
      </c>
      <c r="R28" s="13">
        <v>12543917.717561603</v>
      </c>
      <c r="S28" s="13">
        <v>16945131.878691196</v>
      </c>
    </row>
    <row r="29" spans="1:19" x14ac:dyDescent="0.2">
      <c r="A29" s="7" t="s">
        <v>17</v>
      </c>
      <c r="B29" s="13">
        <v>68203.858693375718</v>
      </c>
      <c r="C29" s="13">
        <v>120401.08368982861</v>
      </c>
      <c r="D29" s="13">
        <v>145910.89204457929</v>
      </c>
      <c r="E29" s="13">
        <v>139560.6022497236</v>
      </c>
      <c r="F29" s="13">
        <v>161414.70645676818</v>
      </c>
      <c r="G29" s="13">
        <v>169954.01194132917</v>
      </c>
      <c r="H29" s="13">
        <v>256179.347071372</v>
      </c>
      <c r="I29" s="13">
        <v>296895.82867919945</v>
      </c>
      <c r="J29" s="13">
        <v>390862.64997410518</v>
      </c>
      <c r="K29" s="13">
        <v>424637.16721689492</v>
      </c>
      <c r="L29" s="13">
        <v>812507.24534239143</v>
      </c>
      <c r="M29" s="13">
        <v>969943.55402818031</v>
      </c>
      <c r="N29" s="13">
        <v>1335976.6813782901</v>
      </c>
      <c r="O29" s="13">
        <v>1911161.4164073311</v>
      </c>
      <c r="P29" s="13">
        <v>2285656.8669806398</v>
      </c>
      <c r="Q29" s="13">
        <v>4810008.7975015529</v>
      </c>
      <c r="R29" s="13">
        <v>6280219.4071312826</v>
      </c>
      <c r="S29" s="13">
        <v>10171386.115614912</v>
      </c>
    </row>
    <row r="30" spans="1:19" x14ac:dyDescent="0.2">
      <c r="A30" s="7" t="s">
        <v>18</v>
      </c>
      <c r="B30" s="13">
        <v>69987.242937212111</v>
      </c>
      <c r="C30" s="13">
        <v>94871.377662578583</v>
      </c>
      <c r="D30" s="13">
        <v>129480.02399403453</v>
      </c>
      <c r="E30" s="13">
        <v>155210.11881170247</v>
      </c>
      <c r="F30" s="13">
        <v>171820.10739935504</v>
      </c>
      <c r="G30" s="13">
        <v>166131.69813242476</v>
      </c>
      <c r="H30" s="13">
        <v>185382.97067129891</v>
      </c>
      <c r="I30" s="13">
        <v>228359.9580051504</v>
      </c>
      <c r="J30" s="13">
        <v>253624.90751437494</v>
      </c>
      <c r="K30" s="13">
        <v>311449.38494251593</v>
      </c>
      <c r="L30" s="13">
        <v>476839.54055696266</v>
      </c>
      <c r="M30" s="13">
        <v>438986.54587340064</v>
      </c>
      <c r="N30" s="13">
        <v>578619.40831629245</v>
      </c>
      <c r="O30" s="13">
        <v>637082.8058288889</v>
      </c>
      <c r="P30" s="13">
        <v>1096333.8680136285</v>
      </c>
      <c r="Q30" s="13">
        <v>1933386.0285037183</v>
      </c>
      <c r="R30" s="13">
        <v>2318514.8340514931</v>
      </c>
      <c r="S30" s="13">
        <v>2870156.4917413159</v>
      </c>
    </row>
    <row r="31" spans="1:19" x14ac:dyDescent="0.2">
      <c r="A31" s="7" t="s">
        <v>19</v>
      </c>
      <c r="B31" s="13">
        <v>12224.867732465202</v>
      </c>
      <c r="C31" s="13">
        <v>20155.582410868272</v>
      </c>
      <c r="D31" s="13">
        <v>22174.20678248498</v>
      </c>
      <c r="E31" s="13">
        <v>33775.137274575041</v>
      </c>
      <c r="F31" s="13">
        <v>41788.229855209735</v>
      </c>
      <c r="G31" s="13">
        <v>42028.228453350006</v>
      </c>
      <c r="H31" s="13">
        <v>51598.330116053839</v>
      </c>
      <c r="I31" s="13">
        <v>71446.189164766445</v>
      </c>
      <c r="J31" s="13">
        <v>94250.718851685582</v>
      </c>
      <c r="K31" s="13">
        <v>97041.322486992911</v>
      </c>
      <c r="L31" s="13">
        <v>141005.11795484956</v>
      </c>
      <c r="M31" s="13">
        <v>168661.09656132988</v>
      </c>
      <c r="N31" s="13">
        <v>231915.66102432244</v>
      </c>
      <c r="O31" s="13">
        <v>289098.57958464214</v>
      </c>
      <c r="P31" s="13">
        <v>384599.79792211397</v>
      </c>
      <c r="Q31" s="13">
        <v>645450.90907714772</v>
      </c>
      <c r="R31" s="13">
        <v>749757.15107502718</v>
      </c>
      <c r="S31" s="13">
        <v>1002197.3690585841</v>
      </c>
    </row>
    <row r="32" spans="1:19" ht="15" thickBot="1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8"/>
      <c r="O32" s="22"/>
      <c r="P32" s="22"/>
      <c r="Q32" s="22"/>
      <c r="R32" s="22"/>
      <c r="S32" s="22"/>
    </row>
    <row r="33" spans="1:18" x14ac:dyDescent="0.2">
      <c r="A33" s="713"/>
      <c r="B33" s="713"/>
      <c r="C33" s="713"/>
      <c r="D33" s="713"/>
      <c r="E33" s="713"/>
      <c r="F33" s="713"/>
      <c r="G33" s="713"/>
      <c r="H33" s="713"/>
      <c r="I33" s="713"/>
      <c r="J33" s="713"/>
      <c r="K33" s="713"/>
      <c r="L33" s="713"/>
      <c r="M33" s="713"/>
      <c r="N33" s="713"/>
      <c r="O33" s="145"/>
      <c r="P33" s="145"/>
      <c r="Q33" s="145"/>
      <c r="R33" s="145"/>
    </row>
    <row r="34" spans="1:18" x14ac:dyDescent="0.2">
      <c r="A34" s="710"/>
      <c r="B34" s="710"/>
      <c r="C34" s="710"/>
      <c r="D34" s="710"/>
      <c r="E34" s="2"/>
      <c r="F34" s="2"/>
      <c r="G34" s="2"/>
      <c r="H34" s="2"/>
      <c r="I34" s="2"/>
      <c r="J34" s="2"/>
      <c r="K34" s="2"/>
      <c r="L34" s="3"/>
      <c r="M34" s="3"/>
      <c r="N34" s="3"/>
      <c r="O34" s="145"/>
      <c r="P34" s="145"/>
      <c r="Q34" s="145"/>
      <c r="R34" s="145"/>
    </row>
    <row r="35" spans="1:18" x14ac:dyDescent="0.2">
      <c r="A35" s="709"/>
      <c r="B35" s="709"/>
      <c r="C35" s="709"/>
      <c r="D35" s="709"/>
      <c r="E35" s="709"/>
      <c r="F35" s="709"/>
      <c r="G35" s="709"/>
      <c r="H35" s="709"/>
      <c r="I35" s="709"/>
      <c r="J35" s="709"/>
      <c r="K35" s="709"/>
      <c r="L35" s="709"/>
      <c r="M35" s="709"/>
      <c r="N35" s="709"/>
      <c r="O35" s="145"/>
      <c r="P35" s="145"/>
      <c r="Q35" s="145"/>
      <c r="R35" s="145"/>
    </row>
    <row r="36" spans="1:18" x14ac:dyDescent="0.2">
      <c r="A36" s="707"/>
      <c r="B36" s="707"/>
      <c r="C36" s="707"/>
      <c r="D36" s="707"/>
      <c r="E36" s="707"/>
      <c r="F36" s="707"/>
      <c r="G36" s="707"/>
      <c r="H36" s="707"/>
      <c r="I36" s="707"/>
      <c r="J36" s="707"/>
      <c r="K36" s="707"/>
      <c r="L36" s="707"/>
      <c r="M36" s="707"/>
      <c r="N36" s="707"/>
      <c r="O36" s="145"/>
      <c r="P36" s="145"/>
      <c r="Q36" s="145"/>
      <c r="R36" s="145"/>
    </row>
    <row r="37" spans="1:18" x14ac:dyDescent="0.2">
      <c r="A37" s="711"/>
      <c r="B37" s="711"/>
      <c r="C37" s="711"/>
      <c r="D37" s="2"/>
      <c r="E37" s="2"/>
      <c r="F37" s="2"/>
      <c r="G37" s="2"/>
      <c r="H37" s="2"/>
      <c r="I37" s="2"/>
      <c r="J37" s="2"/>
      <c r="K37" s="2"/>
      <c r="L37" s="3"/>
      <c r="M37" s="3"/>
      <c r="N37" s="3"/>
      <c r="O37" s="145"/>
      <c r="P37" s="145"/>
      <c r="Q37" s="145"/>
      <c r="R37" s="145"/>
    </row>
    <row r="38" spans="1:18" x14ac:dyDescent="0.2">
      <c r="A38" s="711"/>
      <c r="B38" s="711"/>
      <c r="C38" s="2"/>
      <c r="D38" s="2"/>
      <c r="E38" s="2"/>
      <c r="F38" s="2"/>
      <c r="G38" s="2"/>
      <c r="H38" s="2"/>
      <c r="I38" s="2"/>
      <c r="J38" s="2"/>
      <c r="K38" s="2"/>
      <c r="L38" s="3"/>
      <c r="M38" s="3"/>
      <c r="N38" s="3"/>
      <c r="O38" s="145"/>
      <c r="P38" s="145"/>
      <c r="Q38" s="145"/>
      <c r="R38" s="145"/>
    </row>
    <row r="39" spans="1:18" x14ac:dyDescent="0.2">
      <c r="A39" s="711"/>
      <c r="B39" s="711"/>
      <c r="C39" s="711"/>
      <c r="D39" s="2"/>
      <c r="E39" s="2"/>
      <c r="F39" s="2"/>
      <c r="G39" s="2"/>
      <c r="H39" s="2"/>
      <c r="I39" s="2"/>
      <c r="J39" s="2"/>
      <c r="K39" s="2"/>
      <c r="L39" s="3"/>
      <c r="M39" s="3"/>
      <c r="N39" s="3"/>
      <c r="O39" s="145"/>
      <c r="P39" s="145"/>
      <c r="Q39" s="145"/>
      <c r="R39" s="145"/>
    </row>
    <row r="40" spans="1:18" x14ac:dyDescent="0.2">
      <c r="A40" s="714"/>
      <c r="B40" s="714"/>
      <c r="C40" s="2"/>
      <c r="D40" s="2"/>
      <c r="E40" s="2"/>
      <c r="F40" s="2"/>
      <c r="G40" s="2"/>
      <c r="H40" s="2"/>
      <c r="I40" s="2"/>
      <c r="J40" s="2"/>
      <c r="K40" s="2"/>
      <c r="L40" s="2"/>
      <c r="M40" s="3"/>
      <c r="N40" s="3"/>
      <c r="O40" s="145"/>
      <c r="P40" s="145"/>
      <c r="Q40" s="145"/>
      <c r="R40" s="145"/>
    </row>
    <row r="41" spans="1:18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45"/>
      <c r="P41" s="145"/>
      <c r="Q41" s="145"/>
      <c r="R41" s="145"/>
    </row>
    <row r="42" spans="1:18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45"/>
      <c r="P42" s="145"/>
      <c r="Q42" s="145"/>
      <c r="R42" s="145"/>
    </row>
    <row r="43" spans="1:18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45"/>
      <c r="P43" s="145"/>
      <c r="Q43" s="145"/>
      <c r="R43" s="145"/>
    </row>
    <row r="44" spans="1:18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45"/>
      <c r="P44" s="145"/>
      <c r="Q44" s="145"/>
      <c r="R44" s="145"/>
    </row>
    <row r="45" spans="1:18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8" x14ac:dyDescent="0.2">
      <c r="A46" s="6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8" x14ac:dyDescent="0.2">
      <c r="A47" s="709"/>
      <c r="B47" s="709"/>
      <c r="C47" s="709"/>
      <c r="D47" s="709"/>
      <c r="E47" s="709"/>
      <c r="F47" s="709"/>
      <c r="G47" s="709"/>
      <c r="H47" s="709"/>
      <c r="I47" s="709"/>
      <c r="J47" s="709"/>
      <c r="K47" s="709"/>
      <c r="L47" s="709"/>
      <c r="M47" s="709"/>
      <c r="N47" s="709"/>
    </row>
    <row r="48" spans="1:18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1:22" x14ac:dyDescent="0.2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1:22" x14ac:dyDescent="0.2">
      <c r="A50" s="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1:22" x14ac:dyDescent="0.2">
      <c r="A51" s="493"/>
      <c r="B51" s="494"/>
      <c r="C51" s="494"/>
      <c r="D51" s="494"/>
      <c r="E51" s="494"/>
      <c r="F51" s="494"/>
      <c r="G51" s="494"/>
      <c r="H51" s="494"/>
      <c r="I51" s="494"/>
      <c r="J51" s="494"/>
      <c r="K51" s="494"/>
      <c r="L51" s="494"/>
      <c r="M51" s="494"/>
      <c r="N51" s="494"/>
      <c r="O51" s="145"/>
      <c r="P51" s="145"/>
      <c r="Q51" s="145"/>
      <c r="R51" s="145"/>
    </row>
    <row r="52" spans="1:22" ht="15" x14ac:dyDescent="0.25">
      <c r="A52" s="39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45"/>
      <c r="P52" s="145"/>
      <c r="Q52" s="145"/>
      <c r="R52" s="145"/>
    </row>
    <row r="53" spans="1:22" x14ac:dyDescent="0.2">
      <c r="A53" s="705"/>
      <c r="B53" s="705"/>
      <c r="C53" s="705"/>
      <c r="D53" s="705"/>
      <c r="E53" s="705"/>
      <c r="F53" s="705"/>
      <c r="G53" s="705"/>
      <c r="H53" s="705"/>
      <c r="I53" s="705"/>
      <c r="J53" s="705"/>
      <c r="K53" s="705"/>
      <c r="L53" s="705"/>
      <c r="M53" s="705"/>
      <c r="N53" s="705"/>
      <c r="O53" s="145"/>
      <c r="P53" s="145"/>
      <c r="Q53" s="145"/>
      <c r="R53" s="145"/>
    </row>
    <row r="54" spans="1:22" x14ac:dyDescent="0.2">
      <c r="A54" s="396"/>
      <c r="B54" s="495"/>
      <c r="C54" s="495"/>
      <c r="D54" s="495"/>
      <c r="E54" s="495"/>
      <c r="F54" s="495"/>
      <c r="G54" s="495"/>
      <c r="H54" s="495"/>
      <c r="I54" s="495"/>
      <c r="J54" s="495"/>
      <c r="K54" s="495"/>
      <c r="L54" s="495"/>
      <c r="M54" s="495"/>
      <c r="N54" s="495"/>
      <c r="O54" s="145"/>
      <c r="P54" s="145"/>
      <c r="Q54" s="145"/>
      <c r="R54" s="145"/>
    </row>
    <row r="55" spans="1:22" x14ac:dyDescent="0.2">
      <c r="A55" s="705"/>
      <c r="B55" s="705"/>
      <c r="C55" s="705"/>
      <c r="D55" s="705"/>
      <c r="E55" s="705"/>
      <c r="F55" s="705"/>
      <c r="G55" s="705"/>
      <c r="H55" s="705"/>
      <c r="I55" s="705"/>
      <c r="J55" s="705"/>
      <c r="K55" s="705"/>
      <c r="L55" s="705"/>
      <c r="M55" s="705"/>
      <c r="N55" s="705"/>
      <c r="O55" s="145"/>
      <c r="P55" s="145"/>
      <c r="Q55" s="145"/>
      <c r="R55" s="145"/>
    </row>
    <row r="56" spans="1:22" x14ac:dyDescent="0.2">
      <c r="A56" s="496"/>
      <c r="B56" s="495"/>
      <c r="C56" s="495"/>
      <c r="D56" s="495"/>
      <c r="E56" s="495"/>
      <c r="F56" s="495"/>
      <c r="G56" s="495"/>
      <c r="H56" s="495"/>
      <c r="I56" s="495"/>
      <c r="J56" s="495"/>
      <c r="K56" s="495"/>
      <c r="L56" s="495"/>
      <c r="M56" s="495"/>
      <c r="N56" s="495"/>
      <c r="O56" s="145"/>
      <c r="P56" s="145"/>
      <c r="Q56" s="145"/>
      <c r="R56" s="145"/>
    </row>
    <row r="57" spans="1:22" x14ac:dyDescent="0.2">
      <c r="A57" s="705"/>
      <c r="B57" s="705"/>
      <c r="C57" s="705"/>
      <c r="D57" s="705"/>
      <c r="E57" s="705"/>
      <c r="F57" s="705"/>
      <c r="G57" s="705"/>
      <c r="H57" s="705"/>
      <c r="I57" s="705"/>
      <c r="J57" s="705"/>
      <c r="K57" s="705"/>
      <c r="L57" s="705"/>
      <c r="M57" s="705"/>
      <c r="N57" s="705"/>
      <c r="O57" s="145"/>
      <c r="P57" s="145"/>
      <c r="Q57" s="145"/>
      <c r="R57" s="145"/>
    </row>
    <row r="58" spans="1:22" x14ac:dyDescent="0.2">
      <c r="A58" s="493"/>
      <c r="B58" s="401"/>
      <c r="C58" s="401"/>
      <c r="D58" s="401"/>
      <c r="E58" s="401"/>
      <c r="F58" s="401"/>
      <c r="G58" s="401"/>
      <c r="H58" s="401"/>
      <c r="I58" s="401"/>
      <c r="J58" s="401"/>
      <c r="K58" s="401"/>
      <c r="L58" s="401"/>
      <c r="M58" s="401"/>
      <c r="N58" s="401"/>
      <c r="O58" s="145"/>
      <c r="P58" s="145"/>
      <c r="Q58" s="145"/>
      <c r="R58" s="145"/>
    </row>
    <row r="59" spans="1:22" x14ac:dyDescent="0.2">
      <c r="A59" s="493"/>
      <c r="B59" s="401"/>
      <c r="C59" s="401"/>
      <c r="D59" s="401"/>
      <c r="E59" s="401"/>
      <c r="F59" s="401"/>
      <c r="G59" s="401"/>
      <c r="H59" s="401"/>
      <c r="I59" s="401"/>
      <c r="J59" s="401"/>
      <c r="K59" s="401"/>
      <c r="L59" s="401"/>
      <c r="M59" s="401"/>
      <c r="N59" s="401"/>
      <c r="O59" s="145"/>
      <c r="P59" s="145"/>
      <c r="Q59" s="145"/>
      <c r="R59" s="145"/>
    </row>
    <row r="60" spans="1:22" x14ac:dyDescent="0.2">
      <c r="A60" s="493"/>
      <c r="B60" s="401"/>
      <c r="C60" s="401"/>
      <c r="D60" s="401"/>
      <c r="E60" s="401"/>
      <c r="F60" s="401"/>
      <c r="G60" s="401"/>
      <c r="H60" s="401"/>
      <c r="I60" s="401"/>
      <c r="J60" s="401"/>
      <c r="K60" s="401"/>
      <c r="L60" s="401"/>
      <c r="M60" s="401"/>
      <c r="N60" s="401"/>
      <c r="O60" s="145"/>
      <c r="P60" s="145"/>
      <c r="Q60" s="145"/>
      <c r="R60" s="145"/>
    </row>
    <row r="61" spans="1:22" x14ac:dyDescent="0.2">
      <c r="A61" s="493"/>
      <c r="B61" s="401"/>
      <c r="C61" s="401"/>
      <c r="D61" s="401"/>
      <c r="E61" s="401"/>
      <c r="F61" s="401"/>
      <c r="G61" s="401"/>
      <c r="H61" s="401"/>
      <c r="I61" s="401"/>
      <c r="J61" s="401"/>
      <c r="K61" s="401"/>
      <c r="L61" s="401"/>
      <c r="M61" s="401"/>
      <c r="N61" s="401"/>
      <c r="O61" s="145"/>
      <c r="P61" s="145"/>
      <c r="Q61" s="145"/>
      <c r="R61" s="145"/>
    </row>
    <row r="62" spans="1:22" x14ac:dyDescent="0.2">
      <c r="A62" s="493"/>
      <c r="B62" s="401"/>
      <c r="C62" s="401"/>
      <c r="D62" s="401"/>
      <c r="E62" s="401"/>
      <c r="F62" s="401"/>
      <c r="G62" s="401"/>
      <c r="H62" s="401"/>
      <c r="I62" s="401"/>
      <c r="J62" s="401"/>
      <c r="K62" s="401"/>
      <c r="L62" s="401"/>
      <c r="M62" s="401"/>
      <c r="N62" s="401"/>
      <c r="O62" s="145"/>
      <c r="P62" s="145"/>
      <c r="Q62" s="145"/>
      <c r="R62" s="145"/>
    </row>
    <row r="63" spans="1:22" x14ac:dyDescent="0.2">
      <c r="A63" s="705"/>
      <c r="B63" s="705"/>
      <c r="C63" s="705"/>
      <c r="D63" s="705"/>
      <c r="E63" s="705"/>
      <c r="F63" s="705"/>
      <c r="G63" s="705"/>
      <c r="H63" s="705"/>
      <c r="I63" s="705"/>
      <c r="J63" s="705"/>
      <c r="K63" s="705"/>
      <c r="L63" s="705"/>
      <c r="M63" s="705"/>
      <c r="N63" s="705"/>
      <c r="O63" s="145"/>
      <c r="P63" s="145"/>
      <c r="Q63" s="145"/>
      <c r="R63" s="145"/>
    </row>
    <row r="64" spans="1:22" x14ac:dyDescent="0.2">
      <c r="A64" s="496"/>
      <c r="B64" s="497"/>
      <c r="C64" s="497"/>
      <c r="D64" s="497"/>
      <c r="E64" s="497"/>
      <c r="F64" s="497"/>
      <c r="G64" s="497"/>
      <c r="H64" s="497"/>
      <c r="I64" s="497"/>
      <c r="J64" s="497"/>
      <c r="K64" s="497"/>
      <c r="L64" s="497"/>
      <c r="M64" s="497"/>
      <c r="N64" s="497"/>
      <c r="O64" s="494"/>
      <c r="P64" s="494"/>
      <c r="Q64" s="494"/>
      <c r="R64" s="494"/>
      <c r="S64" s="8"/>
      <c r="T64" s="8"/>
      <c r="U64" s="8"/>
      <c r="V64" s="8"/>
    </row>
    <row r="65" spans="1:22" x14ac:dyDescent="0.2">
      <c r="A65" s="318"/>
      <c r="B65" s="318"/>
      <c r="C65" s="318"/>
      <c r="D65" s="318"/>
      <c r="E65" s="318"/>
      <c r="F65" s="318"/>
      <c r="G65" s="318"/>
      <c r="H65" s="318"/>
      <c r="I65" s="318"/>
      <c r="J65" s="318"/>
      <c r="K65" s="318"/>
      <c r="L65" s="318"/>
      <c r="M65" s="318"/>
      <c r="N65" s="318"/>
      <c r="O65" s="494"/>
      <c r="P65" s="494"/>
      <c r="Q65" s="494"/>
      <c r="R65" s="494"/>
      <c r="S65" s="8"/>
      <c r="T65" s="8"/>
      <c r="U65" s="8"/>
      <c r="V65" s="8"/>
    </row>
    <row r="66" spans="1:22" x14ac:dyDescent="0.2">
      <c r="A66" s="493"/>
      <c r="B66" s="401"/>
      <c r="C66" s="401"/>
      <c r="D66" s="401"/>
      <c r="E66" s="401"/>
      <c r="F66" s="401"/>
      <c r="G66" s="401"/>
      <c r="H66" s="401"/>
      <c r="I66" s="401"/>
      <c r="J66" s="401"/>
      <c r="K66" s="401"/>
      <c r="L66" s="401"/>
      <c r="M66" s="401"/>
      <c r="N66" s="401"/>
      <c r="O66" s="494"/>
      <c r="P66" s="494"/>
      <c r="Q66" s="494"/>
      <c r="R66" s="494"/>
      <c r="S66" s="8"/>
      <c r="T66" s="8"/>
      <c r="U66" s="8"/>
      <c r="V66" s="8"/>
    </row>
    <row r="67" spans="1:22" x14ac:dyDescent="0.2">
      <c r="A67" s="493"/>
      <c r="B67" s="401"/>
      <c r="C67" s="401"/>
      <c r="D67" s="401"/>
      <c r="E67" s="401"/>
      <c r="F67" s="401"/>
      <c r="G67" s="401"/>
      <c r="H67" s="401"/>
      <c r="I67" s="401"/>
      <c r="J67" s="401"/>
      <c r="K67" s="401"/>
      <c r="L67" s="401"/>
      <c r="M67" s="401"/>
      <c r="N67" s="401"/>
      <c r="O67" s="494"/>
      <c r="P67" s="494"/>
      <c r="Q67" s="494"/>
      <c r="R67" s="494"/>
      <c r="S67" s="8"/>
      <c r="T67" s="8"/>
      <c r="U67" s="8"/>
      <c r="V67" s="8"/>
    </row>
    <row r="68" spans="1:22" x14ac:dyDescent="0.2">
      <c r="A68" s="493"/>
      <c r="B68" s="401"/>
      <c r="C68" s="401"/>
      <c r="D68" s="401"/>
      <c r="E68" s="401"/>
      <c r="F68" s="401"/>
      <c r="G68" s="401"/>
      <c r="H68" s="401"/>
      <c r="I68" s="401"/>
      <c r="J68" s="401"/>
      <c r="K68" s="401"/>
      <c r="L68" s="401"/>
      <c r="M68" s="401"/>
      <c r="N68" s="401"/>
      <c r="O68" s="494"/>
      <c r="P68" s="494"/>
      <c r="Q68" s="494"/>
      <c r="R68" s="494"/>
      <c r="S68" s="8"/>
      <c r="T68" s="8"/>
      <c r="U68" s="8"/>
      <c r="V68" s="8"/>
    </row>
    <row r="69" spans="1:22" x14ac:dyDescent="0.2">
      <c r="A69" s="493"/>
      <c r="B69" s="401"/>
      <c r="C69" s="401"/>
      <c r="D69" s="401"/>
      <c r="E69" s="401"/>
      <c r="F69" s="401"/>
      <c r="G69" s="401"/>
      <c r="H69" s="401"/>
      <c r="I69" s="401"/>
      <c r="J69" s="401"/>
      <c r="K69" s="401"/>
      <c r="L69" s="401"/>
      <c r="M69" s="401"/>
      <c r="N69" s="401"/>
      <c r="O69" s="494"/>
      <c r="P69" s="494"/>
      <c r="Q69" s="494"/>
      <c r="R69" s="494"/>
      <c r="S69" s="8"/>
      <c r="T69" s="8"/>
      <c r="U69" s="8"/>
      <c r="V69" s="8"/>
    </row>
    <row r="70" spans="1:22" x14ac:dyDescent="0.2">
      <c r="A70" s="493"/>
      <c r="B70" s="401"/>
      <c r="C70" s="401"/>
      <c r="D70" s="401"/>
      <c r="E70" s="401"/>
      <c r="F70" s="401"/>
      <c r="G70" s="401"/>
      <c r="H70" s="401"/>
      <c r="I70" s="401"/>
      <c r="J70" s="401"/>
      <c r="K70" s="401"/>
      <c r="L70" s="401"/>
      <c r="M70" s="401"/>
      <c r="N70" s="401"/>
      <c r="O70" s="494"/>
      <c r="P70" s="494"/>
      <c r="Q70" s="494"/>
      <c r="R70" s="494"/>
      <c r="S70" s="8"/>
      <c r="T70" s="8"/>
      <c r="U70" s="8"/>
      <c r="V70" s="8"/>
    </row>
    <row r="71" spans="1:22" x14ac:dyDescent="0.2">
      <c r="A71" s="493"/>
      <c r="B71" s="401"/>
      <c r="C71" s="401"/>
      <c r="D71" s="401"/>
      <c r="E71" s="401"/>
      <c r="F71" s="401"/>
      <c r="G71" s="401"/>
      <c r="H71" s="401"/>
      <c r="I71" s="401"/>
      <c r="J71" s="401"/>
      <c r="K71" s="401"/>
      <c r="L71" s="401"/>
      <c r="M71" s="401"/>
      <c r="N71" s="401"/>
      <c r="O71" s="494"/>
      <c r="P71" s="494"/>
      <c r="Q71" s="494"/>
      <c r="R71" s="494"/>
      <c r="S71" s="8"/>
      <c r="T71" s="8"/>
      <c r="U71" s="8"/>
      <c r="V71" s="8"/>
    </row>
    <row r="72" spans="1:22" x14ac:dyDescent="0.2">
      <c r="A72" s="493"/>
      <c r="B72" s="401"/>
      <c r="C72" s="401"/>
      <c r="D72" s="401"/>
      <c r="E72" s="401"/>
      <c r="F72" s="401"/>
      <c r="G72" s="401"/>
      <c r="H72" s="401"/>
      <c r="I72" s="401"/>
      <c r="J72" s="401"/>
      <c r="K72" s="401"/>
      <c r="L72" s="401"/>
      <c r="M72" s="401"/>
      <c r="N72" s="401"/>
      <c r="O72" s="494"/>
      <c r="P72" s="494"/>
      <c r="Q72" s="494"/>
      <c r="R72" s="494"/>
      <c r="S72" s="8"/>
      <c r="T72" s="8"/>
      <c r="U72" s="8"/>
      <c r="V72" s="8"/>
    </row>
    <row r="73" spans="1:22" ht="15" customHeight="1" x14ac:dyDescent="0.2">
      <c r="A73" s="493"/>
      <c r="B73" s="401"/>
      <c r="C73" s="401"/>
      <c r="D73" s="401"/>
      <c r="E73" s="401"/>
      <c r="F73" s="401"/>
      <c r="G73" s="401"/>
      <c r="H73" s="401"/>
      <c r="I73" s="401"/>
      <c r="J73" s="401"/>
      <c r="K73" s="401"/>
      <c r="L73" s="401"/>
      <c r="M73" s="401"/>
      <c r="N73" s="401"/>
      <c r="O73" s="145"/>
      <c r="P73" s="145"/>
      <c r="Q73" s="145"/>
      <c r="R73" s="145"/>
    </row>
    <row r="74" spans="1:22" ht="15" customHeight="1" x14ac:dyDescent="0.2">
      <c r="A74" s="493"/>
      <c r="B74" s="401"/>
      <c r="C74" s="401"/>
      <c r="D74" s="401"/>
      <c r="E74" s="401"/>
      <c r="F74" s="401"/>
      <c r="G74" s="401"/>
      <c r="H74" s="401"/>
      <c r="I74" s="401"/>
      <c r="J74" s="401"/>
      <c r="K74" s="401"/>
      <c r="L74" s="401"/>
      <c r="M74" s="401"/>
      <c r="N74" s="401"/>
      <c r="O74" s="145"/>
      <c r="P74" s="145"/>
      <c r="Q74" s="145"/>
      <c r="R74" s="145"/>
    </row>
    <row r="75" spans="1:22" ht="15" customHeight="1" x14ac:dyDescent="0.2">
      <c r="A75" s="493"/>
      <c r="B75" s="401"/>
      <c r="C75" s="401"/>
      <c r="D75" s="401"/>
      <c r="E75" s="401"/>
      <c r="F75" s="401"/>
      <c r="G75" s="401"/>
      <c r="H75" s="401"/>
      <c r="I75" s="401"/>
      <c r="J75" s="401"/>
      <c r="K75" s="401"/>
      <c r="L75" s="401"/>
      <c r="M75" s="401"/>
      <c r="N75" s="401"/>
      <c r="O75" s="145"/>
      <c r="P75" s="145"/>
      <c r="Q75" s="145"/>
      <c r="R75" s="145"/>
    </row>
    <row r="76" spans="1:22" ht="15" customHeight="1" x14ac:dyDescent="0.2">
      <c r="A76" s="493"/>
      <c r="B76" s="317"/>
      <c r="C76" s="317"/>
      <c r="D76" s="317"/>
      <c r="E76" s="317"/>
      <c r="F76" s="317"/>
      <c r="G76" s="317"/>
      <c r="H76" s="317"/>
      <c r="I76" s="317"/>
      <c r="J76" s="317"/>
      <c r="K76" s="317"/>
      <c r="L76" s="317"/>
      <c r="M76" s="317"/>
      <c r="N76" s="494"/>
      <c r="O76" s="145"/>
      <c r="P76" s="145"/>
      <c r="Q76" s="145"/>
      <c r="R76" s="145"/>
    </row>
    <row r="77" spans="1:22" ht="15" customHeight="1" x14ac:dyDescent="0.2">
      <c r="A77" s="705"/>
      <c r="B77" s="705"/>
      <c r="C77" s="705"/>
      <c r="D77" s="705"/>
      <c r="E77" s="705"/>
      <c r="F77" s="705"/>
      <c r="G77" s="705"/>
      <c r="H77" s="705"/>
      <c r="I77" s="705"/>
      <c r="J77" s="705"/>
      <c r="K77" s="705"/>
      <c r="L77" s="705"/>
      <c r="M77" s="705"/>
      <c r="N77" s="705"/>
      <c r="O77" s="145"/>
      <c r="P77" s="145"/>
      <c r="Q77" s="145"/>
      <c r="R77" s="145"/>
    </row>
    <row r="78" spans="1:22" ht="15" customHeight="1" x14ac:dyDescent="0.2">
      <c r="A78" s="715"/>
      <c r="B78" s="715"/>
      <c r="C78" s="715"/>
      <c r="D78" s="715"/>
      <c r="E78" s="317"/>
      <c r="F78" s="317"/>
      <c r="G78" s="317"/>
      <c r="H78" s="317"/>
      <c r="I78" s="317"/>
      <c r="J78" s="317"/>
      <c r="K78" s="317"/>
      <c r="L78" s="318"/>
      <c r="M78" s="318"/>
      <c r="N78" s="318"/>
      <c r="O78" s="145"/>
      <c r="P78" s="145"/>
      <c r="Q78" s="145"/>
      <c r="R78" s="145"/>
    </row>
    <row r="79" spans="1:22" ht="15" customHeight="1" x14ac:dyDescent="0.2">
      <c r="A79" s="705"/>
      <c r="B79" s="705"/>
      <c r="C79" s="705"/>
      <c r="D79" s="705"/>
      <c r="E79" s="705"/>
      <c r="F79" s="705"/>
      <c r="G79" s="705"/>
      <c r="H79" s="705"/>
      <c r="I79" s="705"/>
      <c r="J79" s="705"/>
      <c r="K79" s="705"/>
      <c r="L79" s="705"/>
      <c r="M79" s="705"/>
      <c r="N79" s="705"/>
      <c r="O79" s="145"/>
      <c r="P79" s="145"/>
      <c r="Q79" s="145"/>
      <c r="R79" s="145"/>
    </row>
    <row r="80" spans="1:22" ht="15" customHeight="1" x14ac:dyDescent="0.2">
      <c r="A80" s="319"/>
      <c r="B80" s="498"/>
      <c r="C80" s="498"/>
      <c r="D80" s="498"/>
      <c r="E80" s="498"/>
      <c r="F80" s="498"/>
      <c r="G80" s="498"/>
      <c r="H80" s="498"/>
      <c r="I80" s="498"/>
      <c r="J80" s="498"/>
      <c r="K80" s="498"/>
      <c r="L80" s="498"/>
      <c r="M80" s="498"/>
      <c r="N80" s="498"/>
      <c r="O80" s="498"/>
      <c r="P80" s="498"/>
      <c r="Q80" s="498"/>
      <c r="R80" s="498"/>
    </row>
    <row r="81" spans="1:18" ht="15" customHeight="1" x14ac:dyDescent="0.2">
      <c r="A81" s="319"/>
      <c r="B81" s="498"/>
      <c r="C81" s="499"/>
      <c r="D81" s="317"/>
      <c r="E81" s="317"/>
      <c r="F81" s="317"/>
      <c r="G81" s="317"/>
      <c r="H81" s="317"/>
      <c r="I81" s="317"/>
      <c r="J81" s="317"/>
      <c r="K81" s="317"/>
      <c r="L81" s="318"/>
      <c r="M81" s="318"/>
      <c r="N81" s="318"/>
      <c r="O81" s="145"/>
      <c r="P81" s="145"/>
      <c r="Q81" s="145"/>
      <c r="R81" s="145"/>
    </row>
    <row r="82" spans="1:18" ht="15" customHeight="1" x14ac:dyDescent="0.2">
      <c r="A82" s="496"/>
      <c r="B82" s="498"/>
      <c r="C82" s="498"/>
      <c r="D82" s="498"/>
      <c r="E82" s="498"/>
      <c r="F82" s="498"/>
      <c r="G82" s="498"/>
      <c r="H82" s="498"/>
      <c r="I82" s="498"/>
      <c r="J82" s="498"/>
      <c r="K82" s="498"/>
      <c r="L82" s="498"/>
      <c r="M82" s="498"/>
      <c r="N82" s="498"/>
      <c r="O82" s="498"/>
      <c r="P82" s="498"/>
      <c r="Q82" s="498"/>
      <c r="R82" s="498"/>
    </row>
    <row r="83" spans="1:18" ht="15" customHeight="1" x14ac:dyDescent="0.2">
      <c r="A83" s="318"/>
      <c r="B83" s="498"/>
      <c r="C83" s="499"/>
      <c r="D83" s="317"/>
      <c r="E83" s="317"/>
      <c r="F83" s="317"/>
      <c r="G83" s="317"/>
      <c r="H83" s="317"/>
      <c r="I83" s="317"/>
      <c r="J83" s="317"/>
      <c r="K83" s="317"/>
      <c r="L83" s="318"/>
      <c r="M83" s="318"/>
      <c r="N83" s="318"/>
      <c r="O83" s="145"/>
      <c r="P83" s="145"/>
      <c r="Q83" s="145"/>
      <c r="R83" s="145"/>
    </row>
    <row r="84" spans="1:18" ht="15" customHeight="1" x14ac:dyDescent="0.2">
      <c r="A84" s="493"/>
      <c r="B84" s="498"/>
      <c r="C84" s="498"/>
      <c r="D84" s="498"/>
      <c r="E84" s="498"/>
      <c r="F84" s="498"/>
      <c r="G84" s="498"/>
      <c r="H84" s="498"/>
      <c r="I84" s="498"/>
      <c r="J84" s="498"/>
      <c r="K84" s="498"/>
      <c r="L84" s="498"/>
      <c r="M84" s="498"/>
      <c r="N84" s="498"/>
      <c r="O84" s="498"/>
      <c r="P84" s="498"/>
      <c r="Q84" s="498"/>
      <c r="R84" s="498"/>
    </row>
    <row r="85" spans="1:18" ht="15" customHeight="1" x14ac:dyDescent="0.2">
      <c r="A85" s="493"/>
      <c r="B85" s="498"/>
      <c r="C85" s="498"/>
      <c r="D85" s="498"/>
      <c r="E85" s="498"/>
      <c r="F85" s="498"/>
      <c r="G85" s="498"/>
      <c r="H85" s="498"/>
      <c r="I85" s="498"/>
      <c r="J85" s="498"/>
      <c r="K85" s="498"/>
      <c r="L85" s="498"/>
      <c r="M85" s="498"/>
      <c r="N85" s="498"/>
      <c r="O85" s="498"/>
      <c r="P85" s="498"/>
      <c r="Q85" s="498"/>
      <c r="R85" s="498"/>
    </row>
    <row r="86" spans="1:18" ht="15" customHeight="1" x14ac:dyDescent="0.2">
      <c r="A86" s="493"/>
      <c r="B86" s="498"/>
      <c r="C86" s="498"/>
      <c r="D86" s="498"/>
      <c r="E86" s="498"/>
      <c r="F86" s="498"/>
      <c r="G86" s="498"/>
      <c r="H86" s="498"/>
      <c r="I86" s="498"/>
      <c r="J86" s="498"/>
      <c r="K86" s="498"/>
      <c r="L86" s="498"/>
      <c r="M86" s="498"/>
      <c r="N86" s="498"/>
      <c r="O86" s="498"/>
      <c r="P86" s="498"/>
      <c r="Q86" s="498"/>
      <c r="R86" s="498"/>
    </row>
    <row r="87" spans="1:18" ht="15" customHeight="1" x14ac:dyDescent="0.2">
      <c r="A87" s="493"/>
      <c r="B87" s="498"/>
      <c r="C87" s="498"/>
      <c r="D87" s="498"/>
      <c r="E87" s="498"/>
      <c r="F87" s="498"/>
      <c r="G87" s="498"/>
      <c r="H87" s="498"/>
      <c r="I87" s="498"/>
      <c r="J87" s="498"/>
      <c r="K87" s="498"/>
      <c r="L87" s="498"/>
      <c r="M87" s="498"/>
      <c r="N87" s="498"/>
      <c r="O87" s="498"/>
      <c r="P87" s="498"/>
      <c r="Q87" s="498"/>
      <c r="R87" s="498"/>
    </row>
    <row r="88" spans="1:18" ht="15" customHeight="1" x14ac:dyDescent="0.2">
      <c r="A88" s="493"/>
      <c r="B88" s="498"/>
      <c r="C88" s="498"/>
      <c r="D88" s="498"/>
      <c r="E88" s="498"/>
      <c r="F88" s="498"/>
      <c r="G88" s="498"/>
      <c r="H88" s="498"/>
      <c r="I88" s="498"/>
      <c r="J88" s="498"/>
      <c r="K88" s="498"/>
      <c r="L88" s="498"/>
      <c r="M88" s="498"/>
      <c r="N88" s="498"/>
      <c r="O88" s="498"/>
      <c r="P88" s="498"/>
      <c r="Q88" s="498"/>
      <c r="R88" s="498"/>
    </row>
    <row r="89" spans="1:18" ht="15" customHeight="1" x14ac:dyDescent="0.2">
      <c r="A89" s="318"/>
      <c r="B89" s="498"/>
      <c r="C89" s="499"/>
      <c r="D89" s="317"/>
      <c r="E89" s="317"/>
      <c r="F89" s="317"/>
      <c r="G89" s="317"/>
      <c r="H89" s="317"/>
      <c r="I89" s="317"/>
      <c r="J89" s="317"/>
      <c r="K89" s="317"/>
      <c r="L89" s="317"/>
      <c r="M89" s="317"/>
      <c r="N89" s="317"/>
      <c r="O89" s="145"/>
      <c r="P89" s="145"/>
      <c r="Q89" s="145"/>
      <c r="R89" s="145"/>
    </row>
    <row r="90" spans="1:18" ht="15" customHeight="1" x14ac:dyDescent="0.2">
      <c r="A90" s="496"/>
      <c r="B90" s="498"/>
      <c r="C90" s="498"/>
      <c r="D90" s="498"/>
      <c r="E90" s="498"/>
      <c r="F90" s="498"/>
      <c r="G90" s="498"/>
      <c r="H90" s="498"/>
      <c r="I90" s="498"/>
      <c r="J90" s="498"/>
      <c r="K90" s="498"/>
      <c r="L90" s="498"/>
      <c r="M90" s="498"/>
      <c r="N90" s="498"/>
      <c r="O90" s="498"/>
      <c r="P90" s="498"/>
      <c r="Q90" s="498"/>
      <c r="R90" s="498"/>
    </row>
    <row r="91" spans="1:18" ht="15" customHeight="1" x14ac:dyDescent="0.2">
      <c r="A91" s="318"/>
      <c r="B91" s="498"/>
      <c r="C91" s="499"/>
      <c r="D91" s="317"/>
      <c r="E91" s="317"/>
      <c r="F91" s="317"/>
      <c r="G91" s="317"/>
      <c r="H91" s="317"/>
      <c r="I91" s="317"/>
      <c r="J91" s="317"/>
      <c r="K91" s="317"/>
      <c r="L91" s="317"/>
      <c r="M91" s="317"/>
      <c r="N91" s="317"/>
      <c r="O91" s="145"/>
      <c r="P91" s="145"/>
      <c r="Q91" s="145"/>
      <c r="R91" s="145"/>
    </row>
    <row r="92" spans="1:18" ht="15" customHeight="1" x14ac:dyDescent="0.2">
      <c r="A92" s="493"/>
      <c r="B92" s="498"/>
      <c r="C92" s="498"/>
      <c r="D92" s="498"/>
      <c r="E92" s="498"/>
      <c r="F92" s="498"/>
      <c r="G92" s="498"/>
      <c r="H92" s="498"/>
      <c r="I92" s="498"/>
      <c r="J92" s="498"/>
      <c r="K92" s="498"/>
      <c r="L92" s="498"/>
      <c r="M92" s="498"/>
      <c r="N92" s="498"/>
      <c r="O92" s="498"/>
      <c r="P92" s="498"/>
      <c r="Q92" s="498"/>
      <c r="R92" s="498"/>
    </row>
    <row r="93" spans="1:18" ht="15" customHeight="1" x14ac:dyDescent="0.2">
      <c r="A93" s="493"/>
      <c r="B93" s="498"/>
      <c r="C93" s="498"/>
      <c r="D93" s="498"/>
      <c r="E93" s="498"/>
      <c r="F93" s="498"/>
      <c r="G93" s="498"/>
      <c r="H93" s="498"/>
      <c r="I93" s="498"/>
      <c r="J93" s="498"/>
      <c r="K93" s="498"/>
      <c r="L93" s="498"/>
      <c r="M93" s="498"/>
      <c r="N93" s="498"/>
      <c r="O93" s="498"/>
      <c r="P93" s="498"/>
      <c r="Q93" s="498"/>
      <c r="R93" s="498"/>
    </row>
    <row r="94" spans="1:18" ht="15" customHeight="1" x14ac:dyDescent="0.2">
      <c r="A94" s="493"/>
      <c r="B94" s="498"/>
      <c r="C94" s="498"/>
      <c r="D94" s="498"/>
      <c r="E94" s="498"/>
      <c r="F94" s="498"/>
      <c r="G94" s="498"/>
      <c r="H94" s="498"/>
      <c r="I94" s="498"/>
      <c r="J94" s="498"/>
      <c r="K94" s="498"/>
      <c r="L94" s="498"/>
      <c r="M94" s="498"/>
      <c r="N94" s="498"/>
      <c r="O94" s="498"/>
      <c r="P94" s="498"/>
      <c r="Q94" s="498"/>
      <c r="R94" s="498"/>
    </row>
    <row r="95" spans="1:18" x14ac:dyDescent="0.2">
      <c r="A95" s="493"/>
      <c r="B95" s="498"/>
      <c r="C95" s="498"/>
      <c r="D95" s="498"/>
      <c r="E95" s="498"/>
      <c r="F95" s="498"/>
      <c r="G95" s="498"/>
      <c r="H95" s="498"/>
      <c r="I95" s="498"/>
      <c r="J95" s="498"/>
      <c r="K95" s="498"/>
      <c r="L95" s="498"/>
      <c r="M95" s="498"/>
      <c r="N95" s="498"/>
      <c r="O95" s="498"/>
      <c r="P95" s="498"/>
      <c r="Q95" s="498"/>
      <c r="R95" s="498"/>
    </row>
    <row r="96" spans="1:18" ht="15" customHeight="1" x14ac:dyDescent="0.2">
      <c r="A96" s="493"/>
      <c r="B96" s="498"/>
      <c r="C96" s="498"/>
      <c r="D96" s="498"/>
      <c r="E96" s="498"/>
      <c r="F96" s="498"/>
      <c r="G96" s="498"/>
      <c r="H96" s="498"/>
      <c r="I96" s="498"/>
      <c r="J96" s="498"/>
      <c r="K96" s="498"/>
      <c r="L96" s="498"/>
      <c r="M96" s="498"/>
      <c r="N96" s="498"/>
      <c r="O96" s="498"/>
      <c r="P96" s="498"/>
      <c r="Q96" s="498"/>
      <c r="R96" s="498"/>
    </row>
    <row r="97" spans="1:18" ht="15" customHeight="1" x14ac:dyDescent="0.2">
      <c r="A97" s="493"/>
      <c r="B97" s="498"/>
      <c r="C97" s="498"/>
      <c r="D97" s="498"/>
      <c r="E97" s="498"/>
      <c r="F97" s="498"/>
      <c r="G97" s="498"/>
      <c r="H97" s="498"/>
      <c r="I97" s="498"/>
      <c r="J97" s="498"/>
      <c r="K97" s="498"/>
      <c r="L97" s="498"/>
      <c r="M97" s="498"/>
      <c r="N97" s="498"/>
      <c r="O97" s="498"/>
      <c r="P97" s="498"/>
      <c r="Q97" s="498"/>
      <c r="R97" s="498"/>
    </row>
    <row r="98" spans="1:18" ht="15" customHeight="1" x14ac:dyDescent="0.2">
      <c r="A98" s="493"/>
      <c r="B98" s="498"/>
      <c r="C98" s="498"/>
      <c r="D98" s="498"/>
      <c r="E98" s="498"/>
      <c r="F98" s="498"/>
      <c r="G98" s="498"/>
      <c r="H98" s="498"/>
      <c r="I98" s="498"/>
      <c r="J98" s="498"/>
      <c r="K98" s="498"/>
      <c r="L98" s="498"/>
      <c r="M98" s="498"/>
      <c r="N98" s="498"/>
      <c r="O98" s="498"/>
      <c r="P98" s="498"/>
      <c r="Q98" s="498"/>
      <c r="R98" s="498"/>
    </row>
    <row r="99" spans="1:18" ht="15" customHeight="1" x14ac:dyDescent="0.2">
      <c r="A99" s="402"/>
      <c r="B99" s="492"/>
      <c r="C99" s="492"/>
      <c r="D99" s="492"/>
      <c r="E99" s="492"/>
      <c r="F99" s="492"/>
      <c r="G99" s="492"/>
      <c r="H99" s="492"/>
      <c r="I99" s="492"/>
      <c r="J99" s="492"/>
      <c r="K99" s="492"/>
      <c r="L99" s="492"/>
      <c r="M99" s="492"/>
      <c r="N99" s="492"/>
      <c r="O99" s="492"/>
      <c r="P99" s="492"/>
      <c r="Q99" s="492"/>
      <c r="R99" s="492"/>
    </row>
    <row r="100" spans="1:18" ht="15" customHeight="1" x14ac:dyDescent="0.2">
      <c r="A100" s="402"/>
      <c r="B100" s="492"/>
      <c r="C100" s="492"/>
      <c r="D100" s="492"/>
      <c r="E100" s="492"/>
      <c r="F100" s="492"/>
      <c r="G100" s="492"/>
      <c r="H100" s="492"/>
      <c r="I100" s="492"/>
      <c r="J100" s="492"/>
      <c r="K100" s="492"/>
      <c r="L100" s="492"/>
      <c r="M100" s="492"/>
      <c r="N100" s="492"/>
      <c r="O100" s="492"/>
      <c r="P100" s="492"/>
      <c r="Q100" s="492"/>
      <c r="R100" s="492"/>
    </row>
    <row r="101" spans="1:18" ht="15" customHeight="1" x14ac:dyDescent="0.2">
      <c r="A101" s="402"/>
      <c r="B101" s="492"/>
      <c r="C101" s="492"/>
      <c r="D101" s="492"/>
      <c r="E101" s="492"/>
      <c r="F101" s="492"/>
      <c r="G101" s="492"/>
      <c r="H101" s="492"/>
      <c r="I101" s="492"/>
      <c r="J101" s="492"/>
      <c r="K101" s="492"/>
      <c r="L101" s="492"/>
      <c r="M101" s="492"/>
      <c r="N101" s="492"/>
      <c r="O101" s="492"/>
      <c r="P101" s="492"/>
      <c r="Q101" s="492"/>
      <c r="R101" s="492"/>
    </row>
    <row r="102" spans="1:18" ht="15" customHeight="1" x14ac:dyDescent="0.2"/>
  </sheetData>
  <mergeCells count="27">
    <mergeCell ref="A78:D78"/>
    <mergeCell ref="A79:N79"/>
    <mergeCell ref="A77:N77"/>
    <mergeCell ref="A53:N53"/>
    <mergeCell ref="A55:N55"/>
    <mergeCell ref="A57:N57"/>
    <mergeCell ref="A63:N63"/>
    <mergeCell ref="A39:C39"/>
    <mergeCell ref="A40:B40"/>
    <mergeCell ref="A47:N47"/>
    <mergeCell ref="A33:N33"/>
    <mergeCell ref="A34:D34"/>
    <mergeCell ref="A35:N35"/>
    <mergeCell ref="A36:N36"/>
    <mergeCell ref="A37:C37"/>
    <mergeCell ref="A38:B38"/>
    <mergeCell ref="A7:N7"/>
    <mergeCell ref="A9:N9"/>
    <mergeCell ref="A11:N11"/>
    <mergeCell ref="A13:N13"/>
    <mergeCell ref="A19:N19"/>
    <mergeCell ref="A3:C3"/>
    <mergeCell ref="D4:N4"/>
    <mergeCell ref="A5:C5"/>
    <mergeCell ref="D5:N5"/>
    <mergeCell ref="A6:B6"/>
    <mergeCell ref="D6:N6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S27"/>
  <sheetViews>
    <sheetView topLeftCell="A7" workbookViewId="0">
      <selection activeCell="E20" sqref="E20"/>
    </sheetView>
  </sheetViews>
  <sheetFormatPr baseColWidth="10" defaultRowHeight="14.25" x14ac:dyDescent="0.2"/>
  <sheetData>
    <row r="1" spans="1:19" x14ac:dyDescent="0.2">
      <c r="A1" s="3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</row>
    <row r="2" spans="1:19" x14ac:dyDescent="0.2">
      <c r="A2" s="35" t="s">
        <v>152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19" ht="15" thickBot="1" x14ac:dyDescent="0.25">
      <c r="A3" s="35" t="s">
        <v>153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</row>
    <row r="4" spans="1:19" ht="15.75" thickBot="1" x14ac:dyDescent="0.3">
      <c r="A4" s="20" t="s">
        <v>1</v>
      </c>
      <c r="B4" s="19">
        <v>2004</v>
      </c>
      <c r="C4" s="19">
        <v>2005</v>
      </c>
      <c r="D4" s="19">
        <v>2006</v>
      </c>
      <c r="E4" s="19">
        <v>2007</v>
      </c>
      <c r="F4" s="19">
        <v>2008</v>
      </c>
      <c r="G4" s="19">
        <v>2009</v>
      </c>
      <c r="H4" s="19">
        <v>2010</v>
      </c>
      <c r="I4" s="19">
        <v>2011</v>
      </c>
      <c r="J4" s="19">
        <v>2012</v>
      </c>
      <c r="K4" s="19">
        <v>2013</v>
      </c>
      <c r="L4" s="19">
        <v>2014</v>
      </c>
      <c r="M4" s="19">
        <v>2015</v>
      </c>
      <c r="N4" s="19">
        <v>2016</v>
      </c>
      <c r="O4" s="19">
        <v>2017</v>
      </c>
      <c r="P4" s="19">
        <v>2018</v>
      </c>
      <c r="Q4" s="19">
        <v>2019</v>
      </c>
      <c r="R4" s="19">
        <v>2020</v>
      </c>
      <c r="S4" s="19">
        <v>2021</v>
      </c>
    </row>
    <row r="5" spans="1:19" ht="15" x14ac:dyDescent="0.25">
      <c r="A5" s="21" t="s">
        <v>2</v>
      </c>
      <c r="B5" s="145"/>
      <c r="C5" s="406">
        <f>+Constantes!C10/Constantes!B10-1</f>
        <v>0.15922164563758989</v>
      </c>
      <c r="D5" s="406">
        <f>+Constantes!D10/Constantes!C10-1</f>
        <v>8.2290580519975842E-2</v>
      </c>
      <c r="E5" s="406">
        <f>+Constantes!E10/Constantes!D10-1</f>
        <v>2.7680580015134737E-2</v>
      </c>
      <c r="F5" s="406">
        <f>+Constantes!F10/Constantes!E10-1</f>
        <v>5.2028572946893892E-3</v>
      </c>
      <c r="G5" s="406">
        <f>+Constantes!G10/Constantes!F10-1</f>
        <v>8.5030716016400998E-3</v>
      </c>
      <c r="H5" s="406">
        <f>+Constantes!H10/Constantes!G10-1</f>
        <v>0.10515571874803609</v>
      </c>
      <c r="I5" s="406">
        <f>+Constantes!I10/Constantes!H10-1</f>
        <v>8.3810978458799035E-2</v>
      </c>
      <c r="J5" s="406">
        <f>+Constantes!J10/Constantes!I10-1</f>
        <v>-2.2096769673982553E-2</v>
      </c>
      <c r="K5" s="406">
        <f>+Constantes!K10/Constantes!J10-1</f>
        <v>5.0474174156060814E-2</v>
      </c>
      <c r="L5" s="406">
        <f>+Constantes!L10/Constantes!K10-1</f>
        <v>3.6955345401081807E-3</v>
      </c>
      <c r="M5" s="406">
        <f>+Constantes!M10/Constantes!L10-1</f>
        <v>-4.3879740213782492E-3</v>
      </c>
      <c r="N5" s="406">
        <f>+Constantes!N10/Constantes!M10-1</f>
        <v>-3.6953800223342603E-2</v>
      </c>
      <c r="O5" s="406">
        <f>+Constantes!O10/Constantes!N10-1</f>
        <v>6.7025154158488309E-2</v>
      </c>
      <c r="P5" s="406">
        <f>+Constantes!P10/Constantes!O10-1</f>
        <v>-7.1715445553517054E-2</v>
      </c>
      <c r="Q5" s="406">
        <f>+Constantes!Q10/Constantes!P10-1</f>
        <v>3.4079697445289492E-2</v>
      </c>
      <c r="R5" s="406">
        <f>+Constantes!R10/Constantes!Q10-1</f>
        <v>-0.10813481003160819</v>
      </c>
      <c r="S5" s="406">
        <f>+Constantes!S10/Constantes!R10-1</f>
        <v>0.20928031341041642</v>
      </c>
    </row>
    <row r="6" spans="1:19" ht="15" x14ac:dyDescent="0.2"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</row>
    <row r="7" spans="1:19" ht="38.25" x14ac:dyDescent="0.25">
      <c r="A7" s="6" t="s">
        <v>3</v>
      </c>
      <c r="B7" s="145"/>
      <c r="C7" s="406">
        <f>+Constantes!C12/Constantes!B12-1</f>
        <v>0.21460899899177899</v>
      </c>
      <c r="D7" s="406">
        <f>+Constantes!D12/Constantes!C12-1</f>
        <v>8.5913360947556194E-2</v>
      </c>
      <c r="E7" s="406">
        <f>+Constantes!E12/Constantes!D12-1</f>
        <v>2.9831018265648046E-2</v>
      </c>
      <c r="F7" s="406">
        <f>+Constantes!F12/Constantes!E12-1</f>
        <v>2.5550477639393332E-2</v>
      </c>
      <c r="G7" s="406">
        <f>+Constantes!G12/Constantes!F12-1</f>
        <v>2.7161627379943543E-2</v>
      </c>
      <c r="H7" s="406">
        <f>+Constantes!H12/Constantes!G12-1</f>
        <v>0.18274415011976042</v>
      </c>
      <c r="I7" s="406">
        <f>+Constantes!I12/Constantes!H12-1</f>
        <v>0.10385701767374811</v>
      </c>
      <c r="J7" s="406">
        <f>+Constantes!J12/Constantes!I12-1</f>
        <v>-4.3479135982663397E-2</v>
      </c>
      <c r="K7" s="406">
        <f>+Constantes!K12/Constantes!J12-1</f>
        <v>0.10799553978209708</v>
      </c>
      <c r="L7" s="406">
        <f>+Constantes!L12/Constantes!K12-1</f>
        <v>-3.2298107984259028E-2</v>
      </c>
      <c r="M7" s="406">
        <f>+Constantes!M12/Constantes!L12-1</f>
        <v>9.063119958661936E-3</v>
      </c>
      <c r="N7" s="406">
        <f>+Constantes!N12/Constantes!M12-1</f>
        <v>-9.0737410887807735E-2</v>
      </c>
      <c r="O7" s="406">
        <f>+Constantes!O12/Constantes!N12-1</f>
        <v>0.12042208909675112</v>
      </c>
      <c r="P7" s="406">
        <f>+Constantes!P12/Constantes!O12-1</f>
        <v>-0.1591550675513369</v>
      </c>
      <c r="Q7" s="406">
        <f>+Constantes!Q12/Constantes!P12-1</f>
        <v>4.2704611285439009E-2</v>
      </c>
      <c r="R7" s="406">
        <f>+Constantes!R12/Constantes!Q12-1</f>
        <v>-0.15416024052103006</v>
      </c>
      <c r="S7" s="406">
        <f>+Constantes!S12/Constantes!R12-1</f>
        <v>0.34774882373343208</v>
      </c>
    </row>
    <row r="8" spans="1:19" x14ac:dyDescent="0.2">
      <c r="B8" s="145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</row>
    <row r="9" spans="1:19" x14ac:dyDescent="0.2">
      <c r="A9" s="7" t="s">
        <v>4</v>
      </c>
      <c r="B9" s="145"/>
      <c r="C9" s="407">
        <f>+Constantes!C14/Constantes!B14-1</f>
        <v>0.87638923385152112</v>
      </c>
      <c r="D9" s="407">
        <f>+Constantes!D14/Constantes!C14-1</f>
        <v>-6.0730344388210122E-3</v>
      </c>
      <c r="E9" s="407">
        <f>+Constantes!E14/Constantes!D14-1</f>
        <v>-9.3229356948107744E-2</v>
      </c>
      <c r="F9" s="407">
        <f>+Constantes!F14/Constantes!E14-1</f>
        <v>0.20317634113559246</v>
      </c>
      <c r="G9" s="407">
        <f>+Constantes!G14/Constantes!F14-1</f>
        <v>-9.7203359082089325E-2</v>
      </c>
      <c r="H9" s="407">
        <f>+Constantes!H14/Constantes!G14-1</f>
        <v>0.26150944017615907</v>
      </c>
      <c r="I9" s="407">
        <f>+Constantes!I14/Constantes!H14-1</f>
        <v>0.3023380862659486</v>
      </c>
      <c r="J9" s="407">
        <f>+Constantes!J14/Constantes!I14-1</f>
        <v>-0.36689323389383088</v>
      </c>
      <c r="K9" s="407">
        <f>+Constantes!K14/Constantes!J14-1</f>
        <v>0.26094401795018451</v>
      </c>
      <c r="L9" s="407">
        <f>+Constantes!L14/Constantes!K14-1</f>
        <v>-0.51022454905400094</v>
      </c>
      <c r="M9" s="407">
        <f>+Constantes!M14/Constantes!L14-1</f>
        <v>0.63880748569351042</v>
      </c>
      <c r="N9" s="407">
        <f>+Constantes!N14/Constantes!M14-1</f>
        <v>-0.47992599835421224</v>
      </c>
      <c r="O9" s="407">
        <f>+Constantes!O14/Constantes!N14-1</f>
        <v>2.0295249101799051</v>
      </c>
      <c r="P9" s="407">
        <f>+Constantes!P14/Constantes!O14-1</f>
        <v>-0.57965935470802366</v>
      </c>
      <c r="Q9" s="407">
        <f>+Constantes!Q14/Constantes!P14-1</f>
        <v>0.9803626177254281</v>
      </c>
      <c r="R9" s="407">
        <f>+Constantes!R14/Constantes!Q14-1</f>
        <v>-0.46171527732036743</v>
      </c>
      <c r="S9" s="407">
        <f>+Constantes!S14/Constantes!R14-1</f>
        <v>0.92414777819805893</v>
      </c>
    </row>
    <row r="10" spans="1:19" x14ac:dyDescent="0.2">
      <c r="A10" s="7" t="s">
        <v>5</v>
      </c>
      <c r="B10" s="145"/>
      <c r="C10" s="407">
        <f>+Constantes!C15/Constantes!B15-1</f>
        <v>-0.64804074800261557</v>
      </c>
      <c r="D10" s="407">
        <f>+Constantes!D15/Constantes!C15-1</f>
        <v>0.10320917384680484</v>
      </c>
      <c r="E10" s="407">
        <f>+Constantes!E15/Constantes!D15-1</f>
        <v>0.1027754512238821</v>
      </c>
      <c r="F10" s="407">
        <f>+Constantes!F15/Constantes!E15-1</f>
        <v>0.44132981975158225</v>
      </c>
      <c r="G10" s="407">
        <f>+Constantes!G15/Constantes!F15-1</f>
        <v>-9.0630452601427658E-2</v>
      </c>
      <c r="H10" s="407">
        <f>+Constantes!H15/Constantes!G15-1</f>
        <v>0.27580555801133722</v>
      </c>
      <c r="I10" s="407">
        <f>+Constantes!I15/Constantes!H15-1</f>
        <v>0.62208444451852007</v>
      </c>
      <c r="J10" s="407">
        <f>+Constantes!J15/Constantes!I15-1</f>
        <v>-3.7085230969420624E-2</v>
      </c>
      <c r="K10" s="407">
        <f>+Constantes!K15/Constantes!J15-1</f>
        <v>0.10202702702702671</v>
      </c>
      <c r="L10" s="407">
        <f>+Constantes!L15/Constantes!K15-1</f>
        <v>-1.2262415695890594E-3</v>
      </c>
      <c r="M10" s="407">
        <f>+Constantes!M15/Constantes!L15-1</f>
        <v>-6.2615101289134611E-2</v>
      </c>
      <c r="N10" s="407">
        <f>+Constantes!N15/Constantes!M15-1</f>
        <v>-3.5000000000000586E-3</v>
      </c>
      <c r="O10" s="407">
        <f>+Constantes!O15/Constantes!N15-1</f>
        <v>6.564881255644095E-2</v>
      </c>
      <c r="P10" s="407">
        <f>+Constantes!P15/Constantes!O15-1</f>
        <v>9.8019301161145211E-3</v>
      </c>
      <c r="Q10" s="407">
        <f>+Constantes!Q15/Constantes!P15-1</f>
        <v>-6.8280765057052051E-2</v>
      </c>
      <c r="R10" s="407">
        <f>+Constantes!R15/Constantes!Q15-1</f>
        <v>9.8019301161142991E-3</v>
      </c>
      <c r="S10" s="407">
        <f>+Constantes!S15/Constantes!R15-1</f>
        <v>9.8019301161147432E-3</v>
      </c>
    </row>
    <row r="11" spans="1:19" x14ac:dyDescent="0.2">
      <c r="A11" s="7" t="s">
        <v>6</v>
      </c>
      <c r="B11" s="145"/>
      <c r="C11" s="407">
        <f>+Constantes!C16/Constantes!B16-1</f>
        <v>9.0792638337279019E-2</v>
      </c>
      <c r="D11" s="407">
        <f>+Constantes!D16/Constantes!C16-1</f>
        <v>7.377306074060952E-2</v>
      </c>
      <c r="E11" s="407">
        <f>+Constantes!E16/Constantes!D16-1</f>
        <v>9.0839838510934801E-2</v>
      </c>
      <c r="F11" s="407">
        <f>+Constantes!F16/Constantes!E16-1</f>
        <v>7.4356518272278294E-4</v>
      </c>
      <c r="G11" s="407">
        <f>+Constantes!G16/Constantes!F16-1</f>
        <v>8.3923575540398865E-3</v>
      </c>
      <c r="H11" s="407">
        <f>+Constantes!H16/Constantes!G16-1</f>
        <v>0.15841728105486363</v>
      </c>
      <c r="I11" s="407">
        <f>+Constantes!I16/Constantes!H16-1</f>
        <v>0.14604534366607802</v>
      </c>
      <c r="J11" s="407">
        <f>+Constantes!J16/Constantes!I16-1</f>
        <v>2.1262164199165934E-2</v>
      </c>
      <c r="K11" s="407">
        <f>+Constantes!K16/Constantes!J16-1</f>
        <v>6.9117750321425309E-2</v>
      </c>
      <c r="L11" s="407">
        <f>+Constantes!L16/Constantes!K16-1</f>
        <v>2.9398733213941597E-2</v>
      </c>
      <c r="M11" s="407">
        <f>+Constantes!M16/Constantes!L16-1</f>
        <v>-5.8430126765050217E-2</v>
      </c>
      <c r="N11" s="407">
        <f>+Constantes!N16/Constantes!M16-1</f>
        <v>-3.4999999999999476E-3</v>
      </c>
      <c r="O11" s="407">
        <f>+Constantes!O16/Constantes!N16-1</f>
        <v>-3.4172995126707684E-2</v>
      </c>
      <c r="P11" s="407">
        <f>+Constantes!P16/Constantes!O16-1</f>
        <v>-5.7426110496824223E-2</v>
      </c>
      <c r="Q11" s="407">
        <f>+Constantes!Q16/Constantes!P16-1</f>
        <v>-3.0369373480631734E-2</v>
      </c>
      <c r="R11" s="407">
        <f>+Constantes!R16/Constantes!Q16-1</f>
        <v>-9.1315874670667041E-2</v>
      </c>
      <c r="S11" s="407">
        <f>+Constantes!S16/Constantes!R16-1</f>
        <v>0.16271067872276657</v>
      </c>
    </row>
    <row r="12" spans="1:19" x14ac:dyDescent="0.2">
      <c r="A12" s="7" t="s">
        <v>7</v>
      </c>
      <c r="B12" s="145"/>
      <c r="C12" s="407">
        <f>+Constantes!C17/Constantes!B17-1</f>
        <v>2.8011837576148002E-2</v>
      </c>
      <c r="D12" s="407">
        <f>+Constantes!D17/Constantes!C17-1</f>
        <v>0.13221265533422133</v>
      </c>
      <c r="E12" s="407">
        <f>+Constantes!E17/Constantes!D17-1</f>
        <v>4.2973174010145332E-2</v>
      </c>
      <c r="F12" s="407">
        <f>+Constantes!F17/Constantes!E17-1</f>
        <v>3.4031343037950856E-2</v>
      </c>
      <c r="G12" s="407">
        <f>+Constantes!G17/Constantes!F17-1</f>
        <v>-1.2327576004231844E-3</v>
      </c>
      <c r="H12" s="407">
        <f>+Constantes!H17/Constantes!G17-1</f>
        <v>3.3953549067394784E-2</v>
      </c>
      <c r="I12" s="407">
        <f>+Constantes!I17/Constantes!H17-1</f>
        <v>2.1107285394494468E-2</v>
      </c>
      <c r="J12" s="407">
        <f>+Constantes!J17/Constantes!I17-1</f>
        <v>6.2264846431983933E-2</v>
      </c>
      <c r="K12" s="407">
        <f>+Constantes!K17/Constantes!J17-1</f>
        <v>6.2346360194762696E-2</v>
      </c>
      <c r="L12" s="407">
        <f>+Constantes!L17/Constantes!K17-1</f>
        <v>4.9132266856173334E-3</v>
      </c>
      <c r="M12" s="407">
        <f>+Constantes!M17/Constantes!L17-1</f>
        <v>2.6662187834652018E-2</v>
      </c>
      <c r="N12" s="407">
        <f>+Constantes!N17/Constantes!M17-1</f>
        <v>6.3068385798279447E-3</v>
      </c>
      <c r="O12" s="407">
        <f>+Constantes!O17/Constantes!N17-1</f>
        <v>4.1327359735881197E-2</v>
      </c>
      <c r="P12" s="407">
        <f>+Constantes!P17/Constantes!O17-1</f>
        <v>-2.1853942577996222E-2</v>
      </c>
      <c r="Q12" s="407">
        <f>+Constantes!Q17/Constantes!P17-1</f>
        <v>7.7740919491766647E-3</v>
      </c>
      <c r="R12" s="407">
        <f>+Constantes!R17/Constantes!Q17-1</f>
        <v>-3.3180183107055505E-3</v>
      </c>
      <c r="S12" s="407">
        <f>+Constantes!S17/Constantes!R17-1</f>
        <v>4.9424910478625961E-3</v>
      </c>
    </row>
    <row r="13" spans="1:19" x14ac:dyDescent="0.2">
      <c r="A13" s="7" t="s">
        <v>8</v>
      </c>
      <c r="B13" s="145"/>
      <c r="C13" s="407">
        <f>+Constantes!C18/Constantes!B18-1</f>
        <v>1.5185114224666458</v>
      </c>
      <c r="D13" s="407">
        <f>+Constantes!D18/Constantes!C18-1</f>
        <v>0.38491675781486956</v>
      </c>
      <c r="E13" s="407">
        <f>+Constantes!E18/Constantes!D18-1</f>
        <v>-0.23043301126908577</v>
      </c>
      <c r="F13" s="407">
        <f>+Constantes!F18/Constantes!E18-1</f>
        <v>-8.063179112175356E-2</v>
      </c>
      <c r="G13" s="407">
        <f>+Constantes!G18/Constantes!F18-1</f>
        <v>0.56832504081048629</v>
      </c>
      <c r="H13" s="407">
        <f>+Constantes!H18/Constantes!G18-1</f>
        <v>0.28633730941172164</v>
      </c>
      <c r="I13" s="407">
        <f>+Constantes!I18/Constantes!H18-1</f>
        <v>-0.4593278279145856</v>
      </c>
      <c r="J13" s="407">
        <f>+Constantes!J18/Constantes!I18-1</f>
        <v>8.1047392624974401E-2</v>
      </c>
      <c r="K13" s="407">
        <f>+Constantes!K18/Constantes!J18-1</f>
        <v>0.34184168160949535</v>
      </c>
      <c r="L13" s="407">
        <f>+Constantes!L18/Constantes!K18-1</f>
        <v>0.17693080873482625</v>
      </c>
      <c r="M13" s="407">
        <f>+Constantes!M18/Constantes!L18-1</f>
        <v>0.15157053848074331</v>
      </c>
      <c r="N13" s="407">
        <f>+Constantes!N18/Constantes!M18-1</f>
        <v>-0.35625131251051523</v>
      </c>
      <c r="O13" s="407">
        <f>+Constantes!O18/Constantes!N18-1</f>
        <v>0.28413368759704638</v>
      </c>
      <c r="P13" s="407">
        <f>+Constantes!P18/Constantes!O18-1</f>
        <v>-0.24576430065989063</v>
      </c>
      <c r="Q13" s="407">
        <f>+Constantes!Q18/Constantes!P18-1</f>
        <v>-0.20409861038818522</v>
      </c>
      <c r="R13" s="407">
        <f>+Constantes!R18/Constantes!Q18-1</f>
        <v>-0.2235821362635958</v>
      </c>
      <c r="S13" s="407">
        <f>+Constantes!S18/Constantes!R18-1</f>
        <v>2.4013498597394385</v>
      </c>
    </row>
    <row r="14" spans="1:19" x14ac:dyDescent="0.2">
      <c r="B14" s="145"/>
      <c r="C14" s="407"/>
      <c r="D14" s="407"/>
      <c r="E14" s="407"/>
      <c r="F14" s="407"/>
      <c r="G14" s="407"/>
      <c r="H14" s="407"/>
      <c r="I14" s="407"/>
      <c r="J14" s="407"/>
      <c r="K14" s="407"/>
      <c r="L14" s="407"/>
      <c r="M14" s="407"/>
      <c r="N14" s="407"/>
      <c r="O14" s="407"/>
      <c r="P14" s="407"/>
      <c r="Q14" s="407"/>
      <c r="R14" s="407"/>
    </row>
    <row r="15" spans="1:19" ht="38.25" x14ac:dyDescent="0.25">
      <c r="A15" s="6" t="s">
        <v>9</v>
      </c>
      <c r="B15" s="145"/>
      <c r="C15" s="406">
        <f>+Constantes!C20/Constantes!B20-1</f>
        <v>0.11438657856492407</v>
      </c>
      <c r="D15" s="406">
        <f>+Constantes!D20/Constantes!C20-1</f>
        <v>7.9094263517820895E-2</v>
      </c>
      <c r="E15" s="406">
        <f>+Constantes!E20/Constantes!D20-1</f>
        <v>2.577129571506398E-2</v>
      </c>
      <c r="F15" s="406">
        <f>+Constantes!F20/Constantes!E20-1</f>
        <v>-1.2934444410622414E-2</v>
      </c>
      <c r="G15" s="406">
        <f>+Constantes!G20/Constantes!F20-1</f>
        <v>-8.7771027805454427E-3</v>
      </c>
      <c r="H15" s="406">
        <f>+Constantes!H20/Constantes!G20-1</f>
        <v>3.069374764237387E-2</v>
      </c>
      <c r="I15" s="406">
        <f>+Constantes!I20/Constantes!H20-1</f>
        <v>6.1734627002505649E-2</v>
      </c>
      <c r="J15" s="406">
        <f>+Constantes!J20/Constantes!I20-1</f>
        <v>2.3854804507750238E-3</v>
      </c>
      <c r="K15" s="406">
        <f>+Constantes!K20/Constantes!J20-1</f>
        <v>-1.2372808794693491E-2</v>
      </c>
      <c r="L15" s="406">
        <f>+Constantes!L20/Constantes!K20-1</f>
        <v>4.7814570929584965E-2</v>
      </c>
      <c r="M15" s="406">
        <f>+Constantes!M20/Constantes!L20-1</f>
        <v>-1.961499629556418E-2</v>
      </c>
      <c r="N15" s="406">
        <f>+Constantes!N20/Constantes!M20-1</f>
        <v>2.5711771235778391E-2</v>
      </c>
      <c r="O15" s="406">
        <f>+Constantes!O20/Constantes!N20-1</f>
        <v>1.1873395986305768E-2</v>
      </c>
      <c r="P15" s="406">
        <f>+Constantes!P20/Constantes!O20-1</f>
        <v>2.8286117764017016E-2</v>
      </c>
      <c r="Q15" s="406">
        <f>+Constantes!Q20/Constantes!P20-1</f>
        <v>2.6013753089796587E-2</v>
      </c>
      <c r="R15" s="406">
        <f>+Constantes!R20/Constantes!Q20-1</f>
        <v>-6.4392025293242394E-2</v>
      </c>
      <c r="S15" s="406">
        <f>+Constantes!S20/Constantes!R20-1</f>
        <v>9.0305846093084341E-2</v>
      </c>
    </row>
    <row r="16" spans="1:19" x14ac:dyDescent="0.2">
      <c r="B16" s="145"/>
      <c r="C16" s="407"/>
      <c r="D16" s="407"/>
      <c r="E16" s="407"/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P16" s="407"/>
      <c r="Q16" s="407"/>
      <c r="R16" s="407"/>
      <c r="S16" s="407"/>
    </row>
    <row r="17" spans="1:19" x14ac:dyDescent="0.2">
      <c r="A17" s="7" t="s">
        <v>10</v>
      </c>
      <c r="B17" s="145"/>
      <c r="C17" s="407">
        <f>+Constantes!C22/Constantes!B22-1</f>
        <v>0.22777167947310617</v>
      </c>
      <c r="D17" s="407">
        <f>+Constantes!D22/Constantes!C22-1</f>
        <v>0.18526796801271539</v>
      </c>
      <c r="E17" s="407">
        <f>+Constantes!E22/Constantes!D22-1</f>
        <v>6.6337007082093447E-2</v>
      </c>
      <c r="F17" s="407">
        <f>+Constantes!F22/Constantes!E22-1</f>
        <v>-3.8277135895622094E-2</v>
      </c>
      <c r="G17" s="407">
        <f>+Constantes!G22/Constantes!F22-1</f>
        <v>-7.3553448839489999E-2</v>
      </c>
      <c r="H17" s="407">
        <f>+Constantes!H22/Constantes!G22-1</f>
        <v>1.0585744530700048E-3</v>
      </c>
      <c r="I17" s="407">
        <f>+Constantes!I22/Constantes!H22-1</f>
        <v>7.4550581600282051E-2</v>
      </c>
      <c r="J17" s="407">
        <f>+Constantes!J22/Constantes!I22-1</f>
        <v>-1.8226176808266437E-2</v>
      </c>
      <c r="K17" s="407">
        <f>+Constantes!K22/Constantes!J22-1</f>
        <v>6.8056048614446363E-2</v>
      </c>
      <c r="L17" s="407">
        <f>+Constantes!L22/Constantes!K22-1</f>
        <v>0.10859109216752039</v>
      </c>
      <c r="M17" s="407">
        <f>+Constantes!M22/Constantes!L22-1</f>
        <v>-0.13796590241034667</v>
      </c>
      <c r="N17" s="407">
        <f>+Constantes!N22/Constantes!M22-1</f>
        <v>4.5512001844004946E-2</v>
      </c>
      <c r="O17" s="407">
        <f>+Constantes!O22/Constantes!N22-1</f>
        <v>-6.0612743139757397E-2</v>
      </c>
      <c r="P17" s="407">
        <f>+Constantes!P22/Constantes!O22-1</f>
        <v>0.10915792622078779</v>
      </c>
      <c r="Q17" s="407">
        <f>+Constantes!Q22/Constantes!P22-1</f>
        <v>7.1325987350969733E-3</v>
      </c>
      <c r="R17" s="407">
        <f>+Constantes!R22/Constantes!Q22-1</f>
        <v>-0.10423961174282137</v>
      </c>
      <c r="S17" s="407">
        <f>+Constantes!S22/Constantes!R22-1</f>
        <v>0.11241819069192149</v>
      </c>
    </row>
    <row r="18" spans="1:19" x14ac:dyDescent="0.2">
      <c r="A18" s="7" t="s">
        <v>11</v>
      </c>
      <c r="B18" s="145"/>
      <c r="C18" s="407">
        <f>+Constantes!C23/Constantes!B23-1</f>
        <v>0.20406391108023603</v>
      </c>
      <c r="D18" s="407">
        <f>+Constantes!D23/Constantes!C23-1</f>
        <v>0.16461643073499421</v>
      </c>
      <c r="E18" s="407">
        <f>+Constantes!E23/Constantes!D23-1</f>
        <v>4.9256900212313992E-2</v>
      </c>
      <c r="F18" s="407">
        <f>+Constantes!F23/Constantes!E23-1</f>
        <v>-2.9542695265074692E-2</v>
      </c>
      <c r="G18" s="407">
        <f>+Constantes!G23/Constantes!F23-1</f>
        <v>-9.0839588546010597E-2</v>
      </c>
      <c r="H18" s="407">
        <f>+Constantes!H23/Constantes!G23-1</f>
        <v>7.7345004204571577E-2</v>
      </c>
      <c r="I18" s="407">
        <f>+Constantes!I23/Constantes!H23-1</f>
        <v>8.4085788792109373E-2</v>
      </c>
      <c r="J18" s="407">
        <f>+Constantes!J23/Constantes!I23-1</f>
        <v>2.1141856621557542E-2</v>
      </c>
      <c r="K18" s="407">
        <f>+Constantes!K23/Constantes!J23-1</f>
        <v>0.10143743089274548</v>
      </c>
      <c r="L18" s="407">
        <f>+Constantes!L23/Constantes!K23-1</f>
        <v>-3.6969141460434063E-2</v>
      </c>
      <c r="M18" s="407">
        <f>+Constantes!M23/Constantes!L23-1</f>
        <v>3.0396422528402356E-2</v>
      </c>
      <c r="N18" s="407">
        <f>+Constantes!N23/Constantes!M23-1</f>
        <v>-5.3457275233124046E-2</v>
      </c>
      <c r="O18" s="407">
        <f>+Constantes!O23/Constantes!N23-1</f>
        <v>-8.3382384832244028E-2</v>
      </c>
      <c r="P18" s="407">
        <f>+Constantes!P23/Constantes!O23-1</f>
        <v>1.9619771863117919E-2</v>
      </c>
      <c r="Q18" s="407">
        <f>+Constantes!Q23/Constantes!P23-1</f>
        <v>0.26833068151683914</v>
      </c>
      <c r="R18" s="407">
        <f>+Constantes!R23/Constantes!Q23-1</f>
        <v>-0.86187603464390095</v>
      </c>
      <c r="S18" s="407">
        <f>+Constantes!S23/Constantes!R23-1</f>
        <v>4.5239746388523434</v>
      </c>
    </row>
    <row r="19" spans="1:19" x14ac:dyDescent="0.2">
      <c r="A19" s="7" t="s">
        <v>12</v>
      </c>
      <c r="B19" s="145"/>
      <c r="C19" s="407">
        <f>+Constantes!C24/Constantes!B24-1</f>
        <v>-2.1803042950332308E-2</v>
      </c>
      <c r="D19" s="407">
        <f>+Constantes!D24/Constantes!C24-1</f>
        <v>0.12191349879677138</v>
      </c>
      <c r="E19" s="407">
        <f>+Constantes!E24/Constantes!D24-1</f>
        <v>7.9779843871851774E-2</v>
      </c>
      <c r="F19" s="407">
        <f>+Constantes!F24/Constantes!E24-1</f>
        <v>2.2372096812779629E-2</v>
      </c>
      <c r="G19" s="407">
        <f>+Constantes!G24/Constantes!F24-1</f>
        <v>-8.1514864210684435E-3</v>
      </c>
      <c r="H19" s="407">
        <f>+Constantes!H24/Constantes!G24-1</f>
        <v>-1.9624595059045569E-2</v>
      </c>
      <c r="I19" s="407">
        <f>+Constantes!I24/Constantes!H24-1</f>
        <v>6.4341858601827617E-2</v>
      </c>
      <c r="J19" s="407">
        <f>+Constantes!J24/Constantes!I24-1</f>
        <v>-1.012362719055282E-2</v>
      </c>
      <c r="K19" s="407">
        <f>+Constantes!K24/Constantes!J24-1</f>
        <v>2.8464903583597323E-2</v>
      </c>
      <c r="L19" s="407">
        <f>+Constantes!L24/Constantes!K24-1</f>
        <v>2.6639313335410142E-2</v>
      </c>
      <c r="M19" s="407">
        <f>+Constantes!M24/Constantes!L24-1</f>
        <v>-6.1914582643015303E-2</v>
      </c>
      <c r="N19" s="407">
        <f>+Constantes!N24/Constantes!M24-1</f>
        <v>7.5164975891397479E-3</v>
      </c>
      <c r="O19" s="407">
        <f>+Constantes!O24/Constantes!N24-1</f>
        <v>-2.0631015701072619E-2</v>
      </c>
      <c r="P19" s="407">
        <f>+Constantes!P24/Constantes!O24-1</f>
        <v>-1.5043228038850387E-2</v>
      </c>
      <c r="Q19" s="407">
        <f>+Constantes!Q24/Constantes!P24-1</f>
        <v>-5.2309931239971297E-2</v>
      </c>
      <c r="R19" s="407">
        <f>+Constantes!R24/Constantes!Q24-1</f>
        <v>-0.12275905051397629</v>
      </c>
      <c r="S19" s="407">
        <f>+Constantes!S24/Constantes!R24-1</f>
        <v>7.0962826738328211E-2</v>
      </c>
    </row>
    <row r="20" spans="1:19" x14ac:dyDescent="0.2">
      <c r="A20" s="7" t="s">
        <v>13</v>
      </c>
      <c r="B20" s="145"/>
      <c r="C20" s="407">
        <f>+Constantes!C25/Constantes!B25-1</f>
        <v>4.790698996645637E-2</v>
      </c>
      <c r="D20" s="407">
        <f>+Constantes!D25/Constantes!C25-1</f>
        <v>2.9841269048189289E-2</v>
      </c>
      <c r="E20" s="407">
        <f>+Constantes!E25/Constantes!D25-1</f>
        <v>0.11072654692400707</v>
      </c>
      <c r="F20" s="407">
        <f>+Constantes!F25/Constantes!E25-1</f>
        <v>0.15080146133542782</v>
      </c>
      <c r="G20" s="407">
        <f>+Constantes!G25/Constantes!F25-1</f>
        <v>-5.1597232249980585E-2</v>
      </c>
      <c r="H20" s="407">
        <f>+Constantes!H25/Constantes!G25-1</f>
        <v>0.17114810948873793</v>
      </c>
      <c r="I20" s="407">
        <f>+Constantes!I25/Constantes!H25-1</f>
        <v>0.11040608339369107</v>
      </c>
      <c r="J20" s="407">
        <f>+Constantes!J25/Constantes!I25-1</f>
        <v>0.11537444361900295</v>
      </c>
      <c r="K20" s="407">
        <f>+Constantes!K25/Constantes!J25-1</f>
        <v>5.7153336492529183E-2</v>
      </c>
      <c r="L20" s="407">
        <f>+Constantes!L25/Constantes!K25-1</f>
        <v>2.5942437375081617E-2</v>
      </c>
      <c r="M20" s="407">
        <f>+Constantes!M25/Constantes!L25-1</f>
        <v>0.16904977091255757</v>
      </c>
      <c r="N20" s="407">
        <f>+Constantes!N25/Constantes!M25-1</f>
        <v>0.11833969597618643</v>
      </c>
      <c r="O20" s="407">
        <f>+Constantes!O25/Constantes!N25-1</f>
        <v>0.26335526861409408</v>
      </c>
      <c r="P20" s="407">
        <f>+Constantes!P25/Constantes!O25-1</f>
        <v>3.8914665716363483E-2</v>
      </c>
      <c r="Q20" s="407">
        <f>+Constantes!Q25/Constantes!P25-1</f>
        <v>-0.21039674908254657</v>
      </c>
      <c r="R20" s="407">
        <f>+Constantes!R25/Constantes!Q25-1</f>
        <v>-6.7086539125568834E-2</v>
      </c>
      <c r="S20" s="407">
        <f>+Constantes!S25/Constantes!R25-1</f>
        <v>-2.2793515855033752E-2</v>
      </c>
    </row>
    <row r="21" spans="1:19" x14ac:dyDescent="0.2">
      <c r="A21" s="7" t="s">
        <v>14</v>
      </c>
      <c r="B21" s="145"/>
      <c r="C21" s="407">
        <f>+Constantes!C26/Constantes!B26-1</f>
        <v>4.9940593377096665E-2</v>
      </c>
      <c r="D21" s="407">
        <f>+Constantes!D26/Constantes!C26-1</f>
        <v>4.465065594761386E-2</v>
      </c>
      <c r="E21" s="407">
        <f>+Constantes!E26/Constantes!D26-1</f>
        <v>2.0605665589304323E-2</v>
      </c>
      <c r="F21" s="407">
        <f>+Constantes!F26/Constantes!E26-1</f>
        <v>2.1986120250886643E-2</v>
      </c>
      <c r="G21" s="407">
        <f>+Constantes!G26/Constantes!F26-1</f>
        <v>8.9961948052450502E-3</v>
      </c>
      <c r="H21" s="407">
        <f>+Constantes!H26/Constantes!G26-1</f>
        <v>3.2729828124258287E-3</v>
      </c>
      <c r="I21" s="407">
        <f>+Constantes!I26/Constantes!H26-1</f>
        <v>4.5820012798476473E-2</v>
      </c>
      <c r="J21" s="407">
        <f>+Constantes!J26/Constantes!I26-1</f>
        <v>3.0123084425948576E-2</v>
      </c>
      <c r="K21" s="407">
        <f>+Constantes!K26/Constantes!J26-1</f>
        <v>5.092893076802496E-2</v>
      </c>
      <c r="L21" s="407">
        <f>+Constantes!L26/Constantes!K26-1</f>
        <v>3.621734940654231E-2</v>
      </c>
      <c r="M21" s="407">
        <f>+Constantes!M26/Constantes!L26-1</f>
        <v>2.2112309677989161E-2</v>
      </c>
      <c r="N21" s="407">
        <f>+Constantes!N26/Constantes!M26-1</f>
        <v>3.40478760052767E-2</v>
      </c>
      <c r="O21" s="407">
        <f>+Constantes!O26/Constantes!N26-1</f>
        <v>3.7674983483774183E-2</v>
      </c>
      <c r="P21" s="407">
        <f>+Constantes!P26/Constantes!O26-1</f>
        <v>4.422768479109962E-2</v>
      </c>
      <c r="Q21" s="407">
        <f>+Constantes!Q26/Constantes!P26-1</f>
        <v>4.2739262939735401E-2</v>
      </c>
      <c r="R21" s="407">
        <f>+Constantes!R26/Constantes!Q26-1</f>
        <v>3.9829671516494303E-2</v>
      </c>
      <c r="S21" s="407">
        <f>+Constantes!S26/Constantes!R26-1</f>
        <v>6.2936412094523719E-2</v>
      </c>
    </row>
    <row r="22" spans="1:19" x14ac:dyDescent="0.2">
      <c r="A22" s="7" t="s">
        <v>15</v>
      </c>
      <c r="B22" s="145"/>
      <c r="C22" s="407">
        <f>+Constantes!C27/Constantes!B27-1</f>
        <v>0.14242576941955343</v>
      </c>
      <c r="D22" s="407">
        <f>+Constantes!D27/Constantes!C27-1</f>
        <v>3.5615222675182689E-3</v>
      </c>
      <c r="E22" s="407">
        <f>+Constantes!E27/Constantes!D27-1</f>
        <v>3.9815515942985602E-2</v>
      </c>
      <c r="F22" s="407">
        <f>+Constantes!F27/Constantes!E27-1</f>
        <v>-1.9649929530432653E-2</v>
      </c>
      <c r="G22" s="407">
        <f>+Constantes!G27/Constantes!F27-1</f>
        <v>4.7863877582805525E-2</v>
      </c>
      <c r="H22" s="407">
        <f>+Constantes!H27/Constantes!G27-1</f>
        <v>3.100803732815427E-2</v>
      </c>
      <c r="I22" s="407">
        <f>+Constantes!I27/Constantes!H27-1</f>
        <v>5.9454456119621302E-2</v>
      </c>
      <c r="J22" s="407">
        <f>+Constantes!J27/Constantes!I27-1</f>
        <v>-2.1192763362466449E-3</v>
      </c>
      <c r="K22" s="407">
        <f>+Constantes!K27/Constantes!J27-1</f>
        <v>-0.21207305311934432</v>
      </c>
      <c r="L22" s="407">
        <f>+Constantes!L27/Constantes!K27-1</f>
        <v>-2.3317552034986533E-2</v>
      </c>
      <c r="M22" s="407">
        <f>+Constantes!M27/Constantes!L27-1</f>
        <v>3.5319233669367067E-2</v>
      </c>
      <c r="N22" s="407">
        <f>+Constantes!N27/Constantes!M27-1</f>
        <v>-1.1258672943367576E-2</v>
      </c>
      <c r="O22" s="407">
        <f>+Constantes!O27/Constantes!N27-1</f>
        <v>-1.739755848860558E-2</v>
      </c>
      <c r="P22" s="407">
        <f>+Constantes!P27/Constantes!O27-1</f>
        <v>-5.45428752570154E-2</v>
      </c>
      <c r="Q22" s="407">
        <f>+Constantes!Q27/Constantes!P27-1</f>
        <v>4.2647589302939881E-2</v>
      </c>
      <c r="R22" s="407">
        <f>+Constantes!R27/Constantes!Q27-1</f>
        <v>4.5827750207563689E-2</v>
      </c>
      <c r="S22" s="407">
        <f>+Constantes!S27/Constantes!R27-1</f>
        <v>5.8586408870643591E-2</v>
      </c>
    </row>
    <row r="23" spans="1:19" x14ac:dyDescent="0.2">
      <c r="A23" s="7" t="s">
        <v>16</v>
      </c>
      <c r="B23" s="145"/>
      <c r="C23" s="407">
        <f>+Constantes!C28/Constantes!B28-1</f>
        <v>3.0215525012593503E-3</v>
      </c>
      <c r="D23" s="407">
        <f>+Constantes!D28/Constantes!C28-1</f>
        <v>0.16396933412939729</v>
      </c>
      <c r="E23" s="407">
        <f>+Constantes!E28/Constantes!D28-1</f>
        <v>-2.5655880745765636E-2</v>
      </c>
      <c r="F23" s="407">
        <f>+Constantes!F28/Constantes!E28-1</f>
        <v>-5.7509451011425017E-2</v>
      </c>
      <c r="G23" s="407">
        <f>+Constantes!G28/Constantes!F28-1</f>
        <v>5.9414826650589392E-2</v>
      </c>
      <c r="H23" s="407">
        <f>+Constantes!H28/Constantes!G28-1</f>
        <v>3.4185174124801154E-3</v>
      </c>
      <c r="I23" s="407">
        <f>+Constantes!I28/Constantes!H28-1</f>
        <v>0.11175588742511811</v>
      </c>
      <c r="J23" s="407">
        <f>+Constantes!J28/Constantes!I28-1</f>
        <v>-6.2148817817241242E-2</v>
      </c>
      <c r="K23" s="407">
        <f>+Constantes!K28/Constantes!J28-1</f>
        <v>-5.8070886649577824E-2</v>
      </c>
      <c r="L23" s="407">
        <f>+Constantes!L28/Constantes!K28-1</f>
        <v>2.6677326198191187E-2</v>
      </c>
      <c r="M23" s="407">
        <f>+Constantes!M28/Constantes!L28-1</f>
        <v>-5.3066971968960375E-2</v>
      </c>
      <c r="N23" s="407">
        <f>+Constantes!N28/Constantes!M28-1</f>
        <v>-1.5273251563595824E-2</v>
      </c>
      <c r="O23" s="407">
        <f>+Constantes!O28/Constantes!N28-1</f>
        <v>-4.5397532558381637E-2</v>
      </c>
      <c r="P23" s="407">
        <f>+Constantes!P28/Constantes!O28-1</f>
        <v>3.3342545888525699E-2</v>
      </c>
      <c r="Q23" s="407">
        <f>+Constantes!Q28/Constantes!P28-1</f>
        <v>5.3889720367372052E-2</v>
      </c>
      <c r="R23" s="407">
        <f>+Constantes!R28/Constantes!Q28-1</f>
        <v>-4.0114050443236571E-2</v>
      </c>
      <c r="S23" s="407">
        <f>+Constantes!S28/Constantes!R28-1</f>
        <v>-2.2314721601461751E-2</v>
      </c>
    </row>
    <row r="24" spans="1:19" x14ac:dyDescent="0.2">
      <c r="A24" s="7" t="s">
        <v>17</v>
      </c>
      <c r="B24" s="145"/>
      <c r="C24" s="407">
        <f>+Constantes!C29/Constantes!B29-1</f>
        <v>0.4507173344345754</v>
      </c>
      <c r="D24" s="407">
        <f>+Constantes!D29/Constantes!C29-1</f>
        <v>-4.6372952632048547E-2</v>
      </c>
      <c r="E24" s="407">
        <f>+Constantes!E29/Constantes!D29-1</f>
        <v>-0.11912001430871066</v>
      </c>
      <c r="F24" s="407">
        <f>+Constantes!F29/Constantes!E29-1</f>
        <v>-9.5396464204445808E-2</v>
      </c>
      <c r="G24" s="407">
        <f>+Constantes!G29/Constantes!F29-1</f>
        <v>-8.6945304437564541E-2</v>
      </c>
      <c r="H24" s="407">
        <f>+Constantes!H29/Constantes!G29-1</f>
        <v>0.24300649901101989</v>
      </c>
      <c r="I24" s="407">
        <f>+Constantes!I29/Constantes!H29-1</f>
        <v>-9.865878608774703E-2</v>
      </c>
      <c r="J24" s="407">
        <f>+Constantes!J29/Constantes!I29-1</f>
        <v>1.6960907944514325E-2</v>
      </c>
      <c r="K24" s="407">
        <f>+Constantes!K29/Constantes!J29-1</f>
        <v>-5.3940107880217081E-3</v>
      </c>
      <c r="L24" s="407">
        <f>+Constantes!L29/Constantes!K29-1</f>
        <v>0.33262685450691953</v>
      </c>
      <c r="M24" s="407">
        <f>+Constantes!M29/Constantes!L29-1</f>
        <v>-9.6142451741665802E-2</v>
      </c>
      <c r="N24" s="407">
        <f>+Constantes!N29/Constantes!M29-1</f>
        <v>7.0126598583126309E-2</v>
      </c>
      <c r="O24" s="407">
        <f>+Constantes!O29/Constantes!N29-1</f>
        <v>3.16636985021157E-2</v>
      </c>
      <c r="P24" s="407">
        <f>+Constantes!P29/Constantes!O29-1</f>
        <v>-7.3204217878205635E-2</v>
      </c>
      <c r="Q24" s="407">
        <f>+Constantes!Q29/Constantes!P29-1</f>
        <v>0.27000575798419613</v>
      </c>
      <c r="R24" s="407">
        <f>+Constantes!R29/Constantes!Q29-1</f>
        <v>7.6831470667088064E-2</v>
      </c>
      <c r="S24" s="407">
        <f>+Constantes!S29/Constantes!R29-1</f>
        <v>7.6831469397309116E-2</v>
      </c>
    </row>
    <row r="25" spans="1:19" x14ac:dyDescent="0.2">
      <c r="A25" s="7" t="s">
        <v>18</v>
      </c>
      <c r="B25" s="145"/>
      <c r="C25" s="407">
        <f>+Constantes!C30/Constantes!B30-1</f>
        <v>8.4168777572540598E-2</v>
      </c>
      <c r="D25" s="407">
        <f>+Constantes!D30/Constantes!C30-1</f>
        <v>7.4825331357536884E-2</v>
      </c>
      <c r="E25" s="407">
        <f>+Constantes!E30/Constantes!D30-1</f>
        <v>4.1833860203780215E-2</v>
      </c>
      <c r="F25" s="407">
        <f>+Constantes!F30/Constantes!E30-1</f>
        <v>4.2918158808857854E-5</v>
      </c>
      <c r="G25" s="407">
        <f>+Constantes!G30/Constantes!F30-1</f>
        <v>-1.8278473765196313E-2</v>
      </c>
      <c r="H25" s="407">
        <f>+Constantes!H30/Constantes!G30-1</f>
        <v>-5.8568092463281429E-3</v>
      </c>
      <c r="I25" s="407">
        <f>+Constantes!I30/Constantes!H30-1</f>
        <v>3.7821428774594157E-2</v>
      </c>
      <c r="J25" s="407">
        <f>+Constantes!J30/Constantes!I30-1</f>
        <v>5.2773670204284695E-3</v>
      </c>
      <c r="K25" s="407">
        <f>+Constantes!K30/Constantes!J30-1</f>
        <v>2.8599514851588959E-2</v>
      </c>
      <c r="L25" s="407">
        <f>+Constantes!L30/Constantes!K30-1</f>
        <v>4.5633012004418383E-2</v>
      </c>
      <c r="M25" s="407">
        <f>+Constantes!M30/Constantes!L30-1</f>
        <v>-3.8561879662343812E-2</v>
      </c>
      <c r="N25" s="407">
        <f>+Constantes!N30/Constantes!M30-1</f>
        <v>2.6113273930359338E-2</v>
      </c>
      <c r="O25" s="407">
        <f>+Constantes!O30/Constantes!N30-1</f>
        <v>-1.4486926707320769E-2</v>
      </c>
      <c r="P25" s="407">
        <f>+Constantes!P30/Constantes!O30-1</f>
        <v>4.9421486105314605E-2</v>
      </c>
      <c r="Q25" s="407">
        <f>+Constantes!Q30/Constantes!P30-1</f>
        <v>7.6719184473659219E-3</v>
      </c>
      <c r="R25" s="407">
        <f>+Constantes!R30/Constantes!Q30-1</f>
        <v>-1.2351719139998441E-2</v>
      </c>
      <c r="S25" s="407">
        <f>+Constantes!S30/Constantes!R30-1</f>
        <v>6.7341238145855797E-2</v>
      </c>
    </row>
    <row r="26" spans="1:19" x14ac:dyDescent="0.2">
      <c r="A26" s="7" t="s">
        <v>19</v>
      </c>
      <c r="B26" s="145"/>
      <c r="C26" s="407">
        <f>+Constantes!C31/Constantes!B31-1</f>
        <v>0.35523932729624819</v>
      </c>
      <c r="D26" s="407">
        <f>+Constantes!D31/Constantes!C31-1</f>
        <v>-0.13774341351660924</v>
      </c>
      <c r="E26" s="407">
        <f>+Constantes!E31/Constantes!D31-1</f>
        <v>0.26303553636665566</v>
      </c>
      <c r="F26" s="407">
        <f>+Constantes!F31/Constantes!E31-1</f>
        <v>3.619949162941527E-2</v>
      </c>
      <c r="G26" s="407">
        <f>+Constantes!G31/Constantes!F31-1</f>
        <v>-0.12772796481136861</v>
      </c>
      <c r="H26" s="407">
        <f>+Constantes!H31/Constantes!G31-1</f>
        <v>1.2412723041117069E-2</v>
      </c>
      <c r="I26" s="407">
        <f>+Constantes!I31/Constantes!H31-1</f>
        <v>7.6772030651341083E-2</v>
      </c>
      <c r="J26" s="407">
        <f>+Constantes!J31/Constantes!I31-1</f>
        <v>1.903660543521779E-2</v>
      </c>
      <c r="K26" s="407">
        <f>+Constantes!K31/Constantes!J31-1</f>
        <v>-5.7396010649906293E-2</v>
      </c>
      <c r="L26" s="407">
        <f>+Constantes!L31/Constantes!K31-1</f>
        <v>1.1992961659566426E-2</v>
      </c>
      <c r="M26" s="407">
        <f>+Constantes!M31/Constantes!L31-1</f>
        <v>-9.4349119194692133E-2</v>
      </c>
      <c r="N26" s="407">
        <f>+Constantes!N31/Constantes!M31-1</f>
        <v>6.8311490594317847E-2</v>
      </c>
      <c r="O26" s="407">
        <f>+Constantes!O31/Constantes!N31-1</f>
        <v>-9.0455486055485812E-2</v>
      </c>
      <c r="P26" s="407">
        <f>+Constantes!P31/Constantes!O31-1</f>
        <v>1.8978598614837638E-2</v>
      </c>
      <c r="Q26" s="407">
        <f>+Constantes!Q31/Constantes!P31-1</f>
        <v>1.2803079683410878E-2</v>
      </c>
      <c r="R26" s="407">
        <f>+Constantes!R31/Constantes!Q31-1</f>
        <v>-1.599486842989517E-2</v>
      </c>
      <c r="S26" s="407">
        <f>+Constantes!S31/Constantes!R31-1</f>
        <v>-0.12650966369086025</v>
      </c>
    </row>
    <row r="27" spans="1:19" x14ac:dyDescent="0.2"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6"/>
  <sheetViews>
    <sheetView zoomScaleNormal="100" workbookViewId="0">
      <selection activeCell="B3" sqref="B3"/>
    </sheetView>
  </sheetViews>
  <sheetFormatPr baseColWidth="10" defaultRowHeight="12.75" x14ac:dyDescent="0.2"/>
  <cols>
    <col min="1" max="1" width="16" style="29" customWidth="1"/>
    <col min="2" max="2" width="86.5" style="29" customWidth="1"/>
    <col min="3" max="3" width="11" style="29"/>
    <col min="4" max="4" width="42.75" style="29" customWidth="1"/>
    <col min="5" max="16" width="11" style="29"/>
    <col min="17" max="254" width="10" style="29"/>
    <col min="255" max="255" width="14.125" style="29" customWidth="1"/>
    <col min="256" max="256" width="75.75" style="29" customWidth="1"/>
    <col min="257" max="510" width="10" style="29"/>
    <col min="511" max="511" width="14.125" style="29" customWidth="1"/>
    <col min="512" max="512" width="75.75" style="29" customWidth="1"/>
    <col min="513" max="766" width="10" style="29"/>
    <col min="767" max="767" width="14.125" style="29" customWidth="1"/>
    <col min="768" max="768" width="75.75" style="29" customWidth="1"/>
    <col min="769" max="1022" width="10" style="29"/>
    <col min="1023" max="1023" width="14.125" style="29" customWidth="1"/>
    <col min="1024" max="1024" width="75.75" style="29" customWidth="1"/>
    <col min="1025" max="1278" width="10" style="29"/>
    <col min="1279" max="1279" width="14.125" style="29" customWidth="1"/>
    <col min="1280" max="1280" width="75.75" style="29" customWidth="1"/>
    <col min="1281" max="1534" width="10" style="29"/>
    <col min="1535" max="1535" width="14.125" style="29" customWidth="1"/>
    <col min="1536" max="1536" width="75.75" style="29" customWidth="1"/>
    <col min="1537" max="1790" width="10" style="29"/>
    <col min="1791" max="1791" width="14.125" style="29" customWidth="1"/>
    <col min="1792" max="1792" width="75.75" style="29" customWidth="1"/>
    <col min="1793" max="2046" width="10" style="29"/>
    <col min="2047" max="2047" width="14.125" style="29" customWidth="1"/>
    <col min="2048" max="2048" width="75.75" style="29" customWidth="1"/>
    <col min="2049" max="2302" width="10" style="29"/>
    <col min="2303" max="2303" width="14.125" style="29" customWidth="1"/>
    <col min="2304" max="2304" width="75.75" style="29" customWidth="1"/>
    <col min="2305" max="2558" width="10" style="29"/>
    <col min="2559" max="2559" width="14.125" style="29" customWidth="1"/>
    <col min="2560" max="2560" width="75.75" style="29" customWidth="1"/>
    <col min="2561" max="2814" width="10" style="29"/>
    <col min="2815" max="2815" width="14.125" style="29" customWidth="1"/>
    <col min="2816" max="2816" width="75.75" style="29" customWidth="1"/>
    <col min="2817" max="3070" width="10" style="29"/>
    <col min="3071" max="3071" width="14.125" style="29" customWidth="1"/>
    <col min="3072" max="3072" width="75.75" style="29" customWidth="1"/>
    <col min="3073" max="3326" width="10" style="29"/>
    <col min="3327" max="3327" width="14.125" style="29" customWidth="1"/>
    <col min="3328" max="3328" width="75.75" style="29" customWidth="1"/>
    <col min="3329" max="3582" width="10" style="29"/>
    <col min="3583" max="3583" width="14.125" style="29" customWidth="1"/>
    <col min="3584" max="3584" width="75.75" style="29" customWidth="1"/>
    <col min="3585" max="3838" width="10" style="29"/>
    <col min="3839" max="3839" width="14.125" style="29" customWidth="1"/>
    <col min="3840" max="3840" width="75.75" style="29" customWidth="1"/>
    <col min="3841" max="4094" width="10" style="29"/>
    <col min="4095" max="4095" width="14.125" style="29" customWidth="1"/>
    <col min="4096" max="4096" width="75.75" style="29" customWidth="1"/>
    <col min="4097" max="4350" width="10" style="29"/>
    <col min="4351" max="4351" width="14.125" style="29" customWidth="1"/>
    <col min="4352" max="4352" width="75.75" style="29" customWidth="1"/>
    <col min="4353" max="4606" width="10" style="29"/>
    <col min="4607" max="4607" width="14.125" style="29" customWidth="1"/>
    <col min="4608" max="4608" width="75.75" style="29" customWidth="1"/>
    <col min="4609" max="4862" width="10" style="29"/>
    <col min="4863" max="4863" width="14.125" style="29" customWidth="1"/>
    <col min="4864" max="4864" width="75.75" style="29" customWidth="1"/>
    <col min="4865" max="5118" width="10" style="29"/>
    <col min="5119" max="5119" width="14.125" style="29" customWidth="1"/>
    <col min="5120" max="5120" width="75.75" style="29" customWidth="1"/>
    <col min="5121" max="5374" width="10" style="29"/>
    <col min="5375" max="5375" width="14.125" style="29" customWidth="1"/>
    <col min="5376" max="5376" width="75.75" style="29" customWidth="1"/>
    <col min="5377" max="5630" width="10" style="29"/>
    <col min="5631" max="5631" width="14.125" style="29" customWidth="1"/>
    <col min="5632" max="5632" width="75.75" style="29" customWidth="1"/>
    <col min="5633" max="5886" width="10" style="29"/>
    <col min="5887" max="5887" width="14.125" style="29" customWidth="1"/>
    <col min="5888" max="5888" width="75.75" style="29" customWidth="1"/>
    <col min="5889" max="6142" width="10" style="29"/>
    <col min="6143" max="6143" width="14.125" style="29" customWidth="1"/>
    <col min="6144" max="6144" width="75.75" style="29" customWidth="1"/>
    <col min="6145" max="6398" width="10" style="29"/>
    <col min="6399" max="6399" width="14.125" style="29" customWidth="1"/>
    <col min="6400" max="6400" width="75.75" style="29" customWidth="1"/>
    <col min="6401" max="6654" width="10" style="29"/>
    <col min="6655" max="6655" width="14.125" style="29" customWidth="1"/>
    <col min="6656" max="6656" width="75.75" style="29" customWidth="1"/>
    <col min="6657" max="6910" width="10" style="29"/>
    <col min="6911" max="6911" width="14.125" style="29" customWidth="1"/>
    <col min="6912" max="6912" width="75.75" style="29" customWidth="1"/>
    <col min="6913" max="7166" width="10" style="29"/>
    <col min="7167" max="7167" width="14.125" style="29" customWidth="1"/>
    <col min="7168" max="7168" width="75.75" style="29" customWidth="1"/>
    <col min="7169" max="7422" width="10" style="29"/>
    <col min="7423" max="7423" width="14.125" style="29" customWidth="1"/>
    <col min="7424" max="7424" width="75.75" style="29" customWidth="1"/>
    <col min="7425" max="7678" width="10" style="29"/>
    <col min="7679" max="7679" width="14.125" style="29" customWidth="1"/>
    <col min="7680" max="7680" width="75.75" style="29" customWidth="1"/>
    <col min="7681" max="7934" width="10" style="29"/>
    <col min="7935" max="7935" width="14.125" style="29" customWidth="1"/>
    <col min="7936" max="7936" width="75.75" style="29" customWidth="1"/>
    <col min="7937" max="8190" width="10" style="29"/>
    <col min="8191" max="8191" width="14.125" style="29" customWidth="1"/>
    <col min="8192" max="8192" width="75.75" style="29" customWidth="1"/>
    <col min="8193" max="8446" width="10" style="29"/>
    <col min="8447" max="8447" width="14.125" style="29" customWidth="1"/>
    <col min="8448" max="8448" width="75.75" style="29" customWidth="1"/>
    <col min="8449" max="8702" width="10" style="29"/>
    <col min="8703" max="8703" width="14.125" style="29" customWidth="1"/>
    <col min="8704" max="8704" width="75.75" style="29" customWidth="1"/>
    <col min="8705" max="8958" width="10" style="29"/>
    <col min="8959" max="8959" width="14.125" style="29" customWidth="1"/>
    <col min="8960" max="8960" width="75.75" style="29" customWidth="1"/>
    <col min="8961" max="9214" width="10" style="29"/>
    <col min="9215" max="9215" width="14.125" style="29" customWidth="1"/>
    <col min="9216" max="9216" width="75.75" style="29" customWidth="1"/>
    <col min="9217" max="9470" width="10" style="29"/>
    <col min="9471" max="9471" width="14.125" style="29" customWidth="1"/>
    <col min="9472" max="9472" width="75.75" style="29" customWidth="1"/>
    <col min="9473" max="9726" width="10" style="29"/>
    <col min="9727" max="9727" width="14.125" style="29" customWidth="1"/>
    <col min="9728" max="9728" width="75.75" style="29" customWidth="1"/>
    <col min="9729" max="9982" width="10" style="29"/>
    <col min="9983" max="9983" width="14.125" style="29" customWidth="1"/>
    <col min="9984" max="9984" width="75.75" style="29" customWidth="1"/>
    <col min="9985" max="10238" width="10" style="29"/>
    <col min="10239" max="10239" width="14.125" style="29" customWidth="1"/>
    <col min="10240" max="10240" width="75.75" style="29" customWidth="1"/>
    <col min="10241" max="10494" width="10" style="29"/>
    <col min="10495" max="10495" width="14.125" style="29" customWidth="1"/>
    <col min="10496" max="10496" width="75.75" style="29" customWidth="1"/>
    <col min="10497" max="10750" width="10" style="29"/>
    <col min="10751" max="10751" width="14.125" style="29" customWidth="1"/>
    <col min="10752" max="10752" width="75.75" style="29" customWidth="1"/>
    <col min="10753" max="11006" width="10" style="29"/>
    <col min="11007" max="11007" width="14.125" style="29" customWidth="1"/>
    <col min="11008" max="11008" width="75.75" style="29" customWidth="1"/>
    <col min="11009" max="11262" width="10" style="29"/>
    <col min="11263" max="11263" width="14.125" style="29" customWidth="1"/>
    <col min="11264" max="11264" width="75.75" style="29" customWidth="1"/>
    <col min="11265" max="11518" width="10" style="29"/>
    <col min="11519" max="11519" width="14.125" style="29" customWidth="1"/>
    <col min="11520" max="11520" width="75.75" style="29" customWidth="1"/>
    <col min="11521" max="11774" width="10" style="29"/>
    <col min="11775" max="11775" width="14.125" style="29" customWidth="1"/>
    <col min="11776" max="11776" width="75.75" style="29" customWidth="1"/>
    <col min="11777" max="12030" width="10" style="29"/>
    <col min="12031" max="12031" width="14.125" style="29" customWidth="1"/>
    <col min="12032" max="12032" width="75.75" style="29" customWidth="1"/>
    <col min="12033" max="12286" width="10" style="29"/>
    <col min="12287" max="12287" width="14.125" style="29" customWidth="1"/>
    <col min="12288" max="12288" width="75.75" style="29" customWidth="1"/>
    <col min="12289" max="12542" width="10" style="29"/>
    <col min="12543" max="12543" width="14.125" style="29" customWidth="1"/>
    <col min="12544" max="12544" width="75.75" style="29" customWidth="1"/>
    <col min="12545" max="12798" width="10" style="29"/>
    <col min="12799" max="12799" width="14.125" style="29" customWidth="1"/>
    <col min="12800" max="12800" width="75.75" style="29" customWidth="1"/>
    <col min="12801" max="13054" width="10" style="29"/>
    <col min="13055" max="13055" width="14.125" style="29" customWidth="1"/>
    <col min="13056" max="13056" width="75.75" style="29" customWidth="1"/>
    <col min="13057" max="13310" width="10" style="29"/>
    <col min="13311" max="13311" width="14.125" style="29" customWidth="1"/>
    <col min="13312" max="13312" width="75.75" style="29" customWidth="1"/>
    <col min="13313" max="13566" width="10" style="29"/>
    <col min="13567" max="13567" width="14.125" style="29" customWidth="1"/>
    <col min="13568" max="13568" width="75.75" style="29" customWidth="1"/>
    <col min="13569" max="13822" width="10" style="29"/>
    <col min="13823" max="13823" width="14.125" style="29" customWidth="1"/>
    <col min="13824" max="13824" width="75.75" style="29" customWidth="1"/>
    <col min="13825" max="14078" width="10" style="29"/>
    <col min="14079" max="14079" width="14.125" style="29" customWidth="1"/>
    <col min="14080" max="14080" width="75.75" style="29" customWidth="1"/>
    <col min="14081" max="14334" width="10" style="29"/>
    <col min="14335" max="14335" width="14.125" style="29" customWidth="1"/>
    <col min="14336" max="14336" width="75.75" style="29" customWidth="1"/>
    <col min="14337" max="14590" width="10" style="29"/>
    <col min="14591" max="14591" width="14.125" style="29" customWidth="1"/>
    <col min="14592" max="14592" width="75.75" style="29" customWidth="1"/>
    <col min="14593" max="14846" width="10" style="29"/>
    <col min="14847" max="14847" width="14.125" style="29" customWidth="1"/>
    <col min="14848" max="14848" width="75.75" style="29" customWidth="1"/>
    <col min="14849" max="15102" width="10" style="29"/>
    <col min="15103" max="15103" width="14.125" style="29" customWidth="1"/>
    <col min="15104" max="15104" width="75.75" style="29" customWidth="1"/>
    <col min="15105" max="15358" width="10" style="29"/>
    <col min="15359" max="15359" width="14.125" style="29" customWidth="1"/>
    <col min="15360" max="15360" width="75.75" style="29" customWidth="1"/>
    <col min="15361" max="15614" width="10" style="29"/>
    <col min="15615" max="15615" width="14.125" style="29" customWidth="1"/>
    <col min="15616" max="15616" width="75.75" style="29" customWidth="1"/>
    <col min="15617" max="15870" width="10" style="29"/>
    <col min="15871" max="15871" width="14.125" style="29" customWidth="1"/>
    <col min="15872" max="15872" width="75.75" style="29" customWidth="1"/>
    <col min="15873" max="16126" width="10" style="29"/>
    <col min="16127" max="16127" width="14.125" style="29" customWidth="1"/>
    <col min="16128" max="16128" width="75.75" style="29" customWidth="1"/>
    <col min="16129" max="16130" width="10" style="29"/>
    <col min="16131" max="16384" width="11" style="29"/>
  </cols>
  <sheetData>
    <row r="1" spans="1:15" ht="15" customHeight="1" x14ac:dyDescent="0.2">
      <c r="A1" s="702" t="s">
        <v>42</v>
      </c>
      <c r="B1" s="702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" customHeight="1" x14ac:dyDescent="0.2">
      <c r="A2" s="702"/>
      <c r="B2" s="702"/>
      <c r="C2" s="30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" customHeight="1" x14ac:dyDescent="0.2">
      <c r="A3" s="31"/>
      <c r="B3" s="30"/>
      <c r="C3" s="30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5" customHeight="1" x14ac:dyDescent="0.2">
      <c r="A4" s="31" t="s">
        <v>43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5" customHeight="1" x14ac:dyDescent="0.2">
      <c r="A5" s="385" t="s">
        <v>100</v>
      </c>
      <c r="B5" s="386" t="s">
        <v>101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15" customHeight="1" x14ac:dyDescent="0.2">
      <c r="A6" s="389" t="s">
        <v>4</v>
      </c>
      <c r="B6" s="387" t="s">
        <v>102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5" customHeight="1" x14ac:dyDescent="0.2">
      <c r="A7" s="389" t="s">
        <v>44</v>
      </c>
      <c r="B7" s="387" t="s">
        <v>103</v>
      </c>
      <c r="C7" s="15"/>
      <c r="D7" s="33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15" customHeight="1" x14ac:dyDescent="0.25">
      <c r="A8" s="389" t="s">
        <v>104</v>
      </c>
      <c r="B8" s="388" t="s">
        <v>105</v>
      </c>
      <c r="C8" s="34"/>
      <c r="D8" s="32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ht="15" customHeight="1" x14ac:dyDescent="0.2">
      <c r="A9" s="389" t="s">
        <v>106</v>
      </c>
      <c r="B9" s="388" t="s">
        <v>56</v>
      </c>
      <c r="C9" s="15"/>
      <c r="D9" s="33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ht="15" customHeight="1" x14ac:dyDescent="0.25">
      <c r="A10" s="389" t="s">
        <v>107</v>
      </c>
      <c r="B10" s="388" t="s">
        <v>45</v>
      </c>
      <c r="C10" s="34"/>
      <c r="D10" s="32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ht="15" customHeight="1" x14ac:dyDescent="0.2">
      <c r="A11" s="389" t="s">
        <v>108</v>
      </c>
      <c r="B11" s="388" t="s">
        <v>109</v>
      </c>
      <c r="C11" s="15"/>
      <c r="D11" s="33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 customHeight="1" x14ac:dyDescent="0.2">
      <c r="A12" s="389" t="s">
        <v>110</v>
      </c>
      <c r="B12" s="388" t="s">
        <v>111</v>
      </c>
      <c r="C12" s="15"/>
      <c r="D12" s="33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5" customHeight="1" x14ac:dyDescent="0.2">
      <c r="A13" s="389" t="s">
        <v>112</v>
      </c>
      <c r="B13" s="388" t="s">
        <v>113</v>
      </c>
      <c r="C13" s="15"/>
      <c r="D13" s="33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ht="15" customHeight="1" x14ac:dyDescent="0.2">
      <c r="A14" s="389" t="s">
        <v>114</v>
      </c>
      <c r="B14" s="388" t="s">
        <v>115</v>
      </c>
      <c r="C14" s="15"/>
      <c r="D14" s="33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" customHeight="1" x14ac:dyDescent="0.2">
      <c r="A15" s="389" t="s">
        <v>116</v>
      </c>
      <c r="B15" s="388" t="s">
        <v>117</v>
      </c>
      <c r="C15" s="15"/>
      <c r="D15" s="33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ht="15" customHeight="1" x14ac:dyDescent="0.2">
      <c r="A16" s="389" t="s">
        <v>118</v>
      </c>
      <c r="B16" s="388" t="s">
        <v>48</v>
      </c>
      <c r="C16" s="15"/>
      <c r="D16" s="33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ht="15" customHeight="1" x14ac:dyDescent="0.2">
      <c r="A17" s="389" t="s">
        <v>119</v>
      </c>
      <c r="B17" s="388" t="s">
        <v>48</v>
      </c>
      <c r="C17" s="15"/>
      <c r="D17" s="33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ht="15" customHeight="1" x14ac:dyDescent="0.2">
      <c r="A18" s="389" t="s">
        <v>120</v>
      </c>
      <c r="B18" s="388" t="s">
        <v>121</v>
      </c>
      <c r="C18" s="15"/>
      <c r="D18" s="33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15" customHeight="1" x14ac:dyDescent="0.25">
      <c r="A19" s="389" t="s">
        <v>122</v>
      </c>
      <c r="B19" s="388" t="s">
        <v>46</v>
      </c>
      <c r="C19" s="34"/>
      <c r="D19" s="32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15" customHeight="1" x14ac:dyDescent="0.2">
      <c r="A20" s="389" t="s">
        <v>123</v>
      </c>
      <c r="B20" s="388" t="s">
        <v>47</v>
      </c>
      <c r="C20" s="15"/>
      <c r="D20" s="33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15" customHeight="1" x14ac:dyDescent="0.25">
      <c r="A21" s="389" t="s">
        <v>124</v>
      </c>
      <c r="B21" s="388" t="s">
        <v>76</v>
      </c>
      <c r="C21" s="34"/>
      <c r="D21" s="32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ht="15" customHeight="1" x14ac:dyDescent="0.2">
      <c r="A22" s="389" t="s">
        <v>125</v>
      </c>
      <c r="B22" s="388" t="s">
        <v>49</v>
      </c>
      <c r="C22" s="15"/>
      <c r="D22" s="33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ht="15" customHeight="1" x14ac:dyDescent="0.25">
      <c r="A23" s="389" t="s">
        <v>126</v>
      </c>
      <c r="B23" s="388" t="s">
        <v>80</v>
      </c>
      <c r="C23" s="34"/>
      <c r="D23" s="32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15" customHeight="1" x14ac:dyDescent="0.2">
      <c r="A24" s="389" t="s">
        <v>127</v>
      </c>
      <c r="B24" s="388" t="s">
        <v>80</v>
      </c>
      <c r="C24" s="15"/>
      <c r="D24" s="3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15" customHeight="1" x14ac:dyDescent="0.2">
      <c r="A25" s="389" t="s">
        <v>128</v>
      </c>
      <c r="B25" s="388" t="s">
        <v>50</v>
      </c>
      <c r="C25" s="15"/>
      <c r="D25" s="33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15" customHeight="1" x14ac:dyDescent="0.2">
      <c r="A26" s="389" t="s">
        <v>129</v>
      </c>
      <c r="B26" s="388" t="s">
        <v>130</v>
      </c>
      <c r="C26" s="15"/>
      <c r="D26" s="33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ht="15" customHeight="1" x14ac:dyDescent="0.25">
      <c r="A27" s="389" t="s">
        <v>131</v>
      </c>
      <c r="B27" s="388" t="s">
        <v>82</v>
      </c>
      <c r="C27" s="34"/>
      <c r="D27" s="32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15" customHeight="1" x14ac:dyDescent="0.2">
      <c r="A28" s="389"/>
      <c r="B28" s="388" t="s">
        <v>132</v>
      </c>
      <c r="C28" s="15"/>
      <c r="D28" s="33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ht="15" customHeight="1" x14ac:dyDescent="0.2">
      <c r="A29" s="389" t="s">
        <v>133</v>
      </c>
      <c r="B29" s="388" t="s">
        <v>134</v>
      </c>
      <c r="C29" s="15"/>
      <c r="D29" s="33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ht="15" customHeight="1" x14ac:dyDescent="0.2">
      <c r="A30" s="389"/>
      <c r="B30" s="388" t="s">
        <v>132</v>
      </c>
      <c r="C30" s="15"/>
      <c r="D30" s="33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ht="15" customHeight="1" x14ac:dyDescent="0.25">
      <c r="A31" s="389" t="s">
        <v>135</v>
      </c>
      <c r="B31" s="388" t="s">
        <v>136</v>
      </c>
      <c r="C31" s="34"/>
      <c r="D31" s="32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ht="15" customHeight="1" x14ac:dyDescent="0.2">
      <c r="A32" s="389" t="s">
        <v>137</v>
      </c>
      <c r="B32" s="388" t="s">
        <v>84</v>
      </c>
      <c r="C32" s="15"/>
      <c r="D32" s="33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ht="15" customHeight="1" x14ac:dyDescent="0.2">
      <c r="A33" s="389" t="s">
        <v>138</v>
      </c>
      <c r="B33" s="388" t="s">
        <v>139</v>
      </c>
      <c r="C33" s="15"/>
      <c r="D33" s="33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ht="15" customHeight="1" x14ac:dyDescent="0.25">
      <c r="A34" s="389" t="s">
        <v>140</v>
      </c>
      <c r="B34" s="388" t="s">
        <v>86</v>
      </c>
      <c r="C34" s="34"/>
      <c r="D34" s="32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ht="15" x14ac:dyDescent="0.25">
      <c r="A35" s="389" t="s">
        <v>141</v>
      </c>
      <c r="B35" s="388" t="s">
        <v>142</v>
      </c>
      <c r="C35" s="34"/>
      <c r="D35" s="32"/>
      <c r="E35" s="31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ht="14.25" x14ac:dyDescent="0.2">
      <c r="A36" s="389" t="s">
        <v>143</v>
      </c>
      <c r="B36" s="388" t="s">
        <v>88</v>
      </c>
      <c r="C36" s="15"/>
      <c r="D36" s="33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ht="15" x14ac:dyDescent="0.25">
      <c r="A37" s="389" t="s">
        <v>144</v>
      </c>
      <c r="B37" s="388" t="s">
        <v>145</v>
      </c>
      <c r="C37" s="34"/>
      <c r="D37" s="32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ht="14.25" x14ac:dyDescent="0.2">
      <c r="A38" s="389" t="s">
        <v>146</v>
      </c>
      <c r="B38" s="388" t="s">
        <v>51</v>
      </c>
      <c r="C38" s="15"/>
      <c r="D38" s="33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ht="15" x14ac:dyDescent="0.25">
      <c r="A39" s="389" t="s">
        <v>52</v>
      </c>
      <c r="B39" s="388" t="s">
        <v>147</v>
      </c>
      <c r="C39" s="34"/>
      <c r="D39" s="32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ht="14.25" x14ac:dyDescent="0.2">
      <c r="A40" s="389" t="s">
        <v>148</v>
      </c>
      <c r="B40" s="388" t="s">
        <v>149</v>
      </c>
      <c r="C40" s="15"/>
      <c r="D40" s="33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ht="15" x14ac:dyDescent="0.25">
      <c r="A41" s="389" t="s">
        <v>150</v>
      </c>
      <c r="B41" s="388" t="s">
        <v>149</v>
      </c>
      <c r="C41" s="34"/>
      <c r="D41" s="32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ht="14.25" x14ac:dyDescent="0.2">
      <c r="A42" s="389" t="s">
        <v>151</v>
      </c>
      <c r="B42" s="388" t="s">
        <v>53</v>
      </c>
      <c r="C42" s="15"/>
      <c r="D42" s="33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ht="15" x14ac:dyDescent="0.25">
      <c r="A43" s="33"/>
      <c r="B43" s="33"/>
      <c r="C43" s="34"/>
      <c r="D43" s="32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ht="14.25" x14ac:dyDescent="0.2">
      <c r="A44" s="33"/>
      <c r="B44" s="33"/>
      <c r="C44" s="15"/>
      <c r="D44" s="33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ht="15" x14ac:dyDescent="0.25">
      <c r="A45" s="33"/>
      <c r="B45" s="33"/>
      <c r="C45" s="34"/>
      <c r="D45" s="32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ht="14.25" x14ac:dyDescent="0.2">
      <c r="A46" s="33"/>
      <c r="B46" s="33"/>
      <c r="C46" s="15"/>
      <c r="D46" s="33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ht="15" x14ac:dyDescent="0.25">
      <c r="A47" s="33"/>
      <c r="B47" s="33"/>
      <c r="C47" s="34"/>
      <c r="D47" s="32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 ht="14.25" x14ac:dyDescent="0.2">
      <c r="A48" s="33"/>
      <c r="B48" s="33"/>
      <c r="C48" s="15"/>
      <c r="D48" s="33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ht="14.25" x14ac:dyDescent="0.2">
      <c r="A49" s="33"/>
      <c r="B49" s="33"/>
      <c r="C49" s="15"/>
      <c r="D49" s="33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ht="14.25" x14ac:dyDescent="0.2">
      <c r="A50" s="33"/>
      <c r="B50" s="33"/>
      <c r="C50" s="15"/>
      <c r="D50" s="33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 ht="14.25" x14ac:dyDescent="0.2">
      <c r="A51" s="33"/>
      <c r="B51" s="33"/>
      <c r="C51" s="15"/>
      <c r="D51" s="33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ht="14.25" x14ac:dyDescent="0.2">
      <c r="A52" s="33"/>
      <c r="B52" s="33"/>
      <c r="C52" s="15"/>
      <c r="D52" s="33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ht="14.25" x14ac:dyDescent="0.2">
      <c r="A53" s="33"/>
      <c r="B53" s="33"/>
      <c r="C53" s="15"/>
      <c r="D53" s="33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 ht="14.25" x14ac:dyDescent="0.2">
      <c r="A54" s="33"/>
      <c r="B54" s="33"/>
      <c r="C54" s="15"/>
      <c r="D54" s="33"/>
      <c r="E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ht="14.25" x14ac:dyDescent="0.2">
      <c r="A55" s="33"/>
      <c r="B55" s="33"/>
      <c r="C55" s="15"/>
      <c r="D55" s="33"/>
    </row>
    <row r="56" spans="1:15" ht="15" x14ac:dyDescent="0.25">
      <c r="A56" s="33"/>
      <c r="B56" s="33"/>
      <c r="C56" s="15"/>
      <c r="D56" s="32"/>
    </row>
  </sheetData>
  <sheetProtection selectLockedCells="1" selectUnlockedCells="1"/>
  <mergeCells count="1">
    <mergeCell ref="A1:B2"/>
  </mergeCells>
  <printOptions horizontalCentered="1"/>
  <pageMargins left="0.75" right="0.75" top="0.98402777777777772" bottom="1" header="0.51180555555555551" footer="0.51180555555555551"/>
  <pageSetup paperSize="9" scale="90" firstPageNumber="0" orientation="landscape" horizontalDpi="3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S35"/>
  <sheetViews>
    <sheetView topLeftCell="A13" workbookViewId="0">
      <selection activeCell="C21" sqref="C21"/>
    </sheetView>
  </sheetViews>
  <sheetFormatPr baseColWidth="10" defaultRowHeight="14.25" x14ac:dyDescent="0.2"/>
  <sheetData>
    <row r="1" spans="1:19" ht="15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</row>
    <row r="2" spans="1:19" x14ac:dyDescent="0.2">
      <c r="A2" s="3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19" x14ac:dyDescent="0.2">
      <c r="A3" s="35" t="s">
        <v>338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</row>
    <row r="4" spans="1:19" ht="15" thickBot="1" x14ac:dyDescent="0.25">
      <c r="A4" s="35" t="s">
        <v>153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</row>
    <row r="5" spans="1:19" ht="15.75" thickBot="1" x14ac:dyDescent="0.3">
      <c r="A5" s="20" t="s">
        <v>1</v>
      </c>
      <c r="B5" s="19">
        <v>2004</v>
      </c>
      <c r="C5" s="19">
        <v>2005</v>
      </c>
      <c r="D5" s="19">
        <v>2006</v>
      </c>
      <c r="E5" s="19">
        <v>2007</v>
      </c>
      <c r="F5" s="19">
        <v>2008</v>
      </c>
      <c r="G5" s="19">
        <v>2009</v>
      </c>
      <c r="H5" s="19">
        <v>2010</v>
      </c>
      <c r="I5" s="19">
        <v>2011</v>
      </c>
      <c r="J5" s="19">
        <v>2012</v>
      </c>
      <c r="K5" s="19">
        <v>2013</v>
      </c>
      <c r="L5" s="19">
        <v>2014</v>
      </c>
      <c r="M5" s="19">
        <v>2015</v>
      </c>
      <c r="N5" s="19">
        <v>2016</v>
      </c>
      <c r="O5" s="19">
        <v>2017</v>
      </c>
      <c r="P5" s="19">
        <v>2018</v>
      </c>
      <c r="Q5" s="19">
        <v>2019</v>
      </c>
      <c r="R5" s="19">
        <v>2020</v>
      </c>
      <c r="S5" s="19">
        <v>2021</v>
      </c>
    </row>
    <row r="6" spans="1:19" x14ac:dyDescent="0.2">
      <c r="A6" s="408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</row>
    <row r="7" spans="1:19" x14ac:dyDescent="0.2">
      <c r="A7" s="169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</row>
    <row r="8" spans="1:19" ht="38.25" x14ac:dyDescent="0.2">
      <c r="A8" s="398" t="s">
        <v>3</v>
      </c>
      <c r="B8" s="409">
        <f>+Constantes!B12/Constantes!B10</f>
        <v>0.4473556603573316</v>
      </c>
      <c r="C8" s="409">
        <f>+Constantes!C12/Constantes!$C$10</f>
        <v>0.46873021467871845</v>
      </c>
      <c r="D8" s="409">
        <f>+Constantes!D12/Constantes!D10</f>
        <v>0.47029920795845093</v>
      </c>
      <c r="E8" s="409">
        <f>+Constantes!E12/Constantes!E10</f>
        <v>0.47128331666464551</v>
      </c>
      <c r="F8" s="409">
        <f>+Constantes!F12/Constantes!F10</f>
        <v>0.48082317613947168</v>
      </c>
      <c r="G8" s="409">
        <f>+Constantes!G12/Constantes!G10</f>
        <v>0.48971900036066257</v>
      </c>
      <c r="H8" s="409">
        <f>+Constantes!H12/Constantes!H10</f>
        <v>0.52410015444269242</v>
      </c>
      <c r="I8" s="409">
        <f>+Constantes!I12/Constantes!I10</f>
        <v>0.53379384869135094</v>
      </c>
      <c r="J8" s="409">
        <f>+Constantes!J12/Constantes!J10</f>
        <v>0.52212216661475752</v>
      </c>
      <c r="K8" s="409">
        <f>+Constantes!K12/Constantes!K10</f>
        <v>0.55071228409330863</v>
      </c>
      <c r="L8" s="409">
        <f>+Constantes!L12/Constantes!L10</f>
        <v>0.53096312669916435</v>
      </c>
      <c r="M8" s="409">
        <f>+Constantes!M12/Constantes!M10</f>
        <v>0.53813663880107598</v>
      </c>
      <c r="N8" s="409">
        <f>+Constantes!N12/Constantes!N10</f>
        <v>0.50808311543711571</v>
      </c>
      <c r="O8" s="409">
        <f>+Constantes!O12/Constantes!O10</f>
        <v>0.53350902123932875</v>
      </c>
      <c r="P8" s="409">
        <f>+Constantes!P12/Constantes!P10</f>
        <v>0.48325522036960505</v>
      </c>
      <c r="Q8" s="409">
        <f>+Constantes!Q12/Constantes!Q10</f>
        <v>0.48728589097341585</v>
      </c>
      <c r="R8" s="409">
        <f>+Constantes!R12/Constantes!R10</f>
        <v>0.46213910516347995</v>
      </c>
      <c r="S8" s="409">
        <f>+Constantes!S12/Constantes!$S$10</f>
        <v>0.51505629296878619</v>
      </c>
    </row>
    <row r="9" spans="1:19" x14ac:dyDescent="0.2">
      <c r="A9" s="169"/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</row>
    <row r="10" spans="1:19" x14ac:dyDescent="0.2">
      <c r="A10" s="402" t="s">
        <v>4</v>
      </c>
      <c r="B10" s="409">
        <f>+Constantes!B14/Constantes!$B$10</f>
        <v>4.8708481069786917E-2</v>
      </c>
      <c r="C10" s="409">
        <f>+Constantes!C14/Constantes!$C$10</f>
        <v>7.8842618079599039E-2</v>
      </c>
      <c r="D10" s="409">
        <f>+Constantes!D14/Constantes!$D$10</f>
        <v>7.2405512489174303E-2</v>
      </c>
      <c r="E10" s="409">
        <f>+Constantes!E14/Constantes!$E$10</f>
        <v>6.3886770264106274E-2</v>
      </c>
      <c r="F10" s="409">
        <f>+Constantes!F14/Constantes!$F$10</f>
        <v>7.6469192198886579E-2</v>
      </c>
      <c r="G10" s="409">
        <f>+Constantes!G14/Constantes!$G$10</f>
        <v>6.8454060076606538E-2</v>
      </c>
      <c r="H10" s="409">
        <f>+Constantes!H14/Constantes!$H$10</f>
        <v>7.813871071748324E-2</v>
      </c>
      <c r="I10" s="409">
        <f>+Constantes!I14/Constantes!$I$10</f>
        <v>9.3893696411716313E-2</v>
      </c>
      <c r="J10" s="409">
        <f>+Constantes!J14/Constantes!$J$10</f>
        <v>6.0787951864274138E-2</v>
      </c>
      <c r="K10" s="409">
        <f>+Constantes!K14/Constantes!$K$10</f>
        <v>7.2967242938913907E-2</v>
      </c>
      <c r="L10" s="409">
        <f>+Constantes!L14/Constantes!$L$10</f>
        <v>3.5605981181402506E-2</v>
      </c>
      <c r="M10" s="409">
        <f>+Constantes!M14/Constantes!$M$10</f>
        <v>5.8608521163843033E-2</v>
      </c>
      <c r="N10" s="409">
        <f>+Constantes!N14/Constantes!$N$10</f>
        <v>3.1650369566164696E-2</v>
      </c>
      <c r="O10" s="409">
        <f>+Constantes!O14/Constantes!$O$10</f>
        <v>8.986253289662724E-2</v>
      </c>
      <c r="P10" s="409">
        <f>+Constantes!P14/Constantes!$P$10</f>
        <v>4.0691051988754612E-2</v>
      </c>
      <c r="Q10" s="409">
        <f>+Constantes!Q14/Constantes!$Q$10</f>
        <v>7.7927299446583526E-2</v>
      </c>
      <c r="R10" s="409">
        <f>+Constantes!R14/Constantes!$R$10</f>
        <v>4.7032976781237003E-2</v>
      </c>
      <c r="S10" s="409">
        <f>+Constantes!S14/Constantes!$S$10</f>
        <v>7.4836575748458353E-2</v>
      </c>
    </row>
    <row r="11" spans="1:19" x14ac:dyDescent="0.2">
      <c r="A11" s="402" t="s">
        <v>5</v>
      </c>
      <c r="B11" s="409">
        <f>+Constantes!B15/Constantes!$B$10</f>
        <v>7.4430430988386038E-3</v>
      </c>
      <c r="C11" s="409">
        <f>+Constantes!C15/Constantes!$C$10</f>
        <v>2.2598334766348177E-3</v>
      </c>
      <c r="D11" s="409">
        <f>+Constantes!D15/Constantes!$D$10</f>
        <v>2.3035117071719124E-3</v>
      </c>
      <c r="E11" s="409">
        <f>+Constantes!E15/Constantes!$E$10</f>
        <v>2.4718343536652117E-3</v>
      </c>
      <c r="F11" s="409">
        <f>+Constantes!F15/Constantes!$F$10</f>
        <v>3.5442881380306152E-3</v>
      </c>
      <c r="G11" s="409">
        <f>+Constantes!G15/Constantes!$G$10</f>
        <v>3.1958927946668116E-3</v>
      </c>
      <c r="H11" s="409">
        <f>+Constantes!H15/Constantes!$H$10</f>
        <v>3.689378538314286E-3</v>
      </c>
      <c r="I11" s="409">
        <f>+Constantes!I15/Constantes!$I$10</f>
        <v>5.5217041125105908E-3</v>
      </c>
      <c r="J11" s="409">
        <f>+Constantes!J15/Constantes!$J$10</f>
        <v>5.4370721716306795E-3</v>
      </c>
      <c r="K11" s="409">
        <f>+Constantes!K15/Constantes!$K$10</f>
        <v>5.7039007987486068E-3</v>
      </c>
      <c r="L11" s="409">
        <f>+Constantes!L15/Constantes!$L$10</f>
        <v>5.675930840013832E-3</v>
      </c>
      <c r="M11" s="409">
        <f>+Constantes!M15/Constantes!$M$10</f>
        <v>5.3439811058193145E-3</v>
      </c>
      <c r="N11" s="409">
        <f>+Constantes!N15/Constantes!$N$10</f>
        <v>5.5296175543644169E-3</v>
      </c>
      <c r="O11" s="409">
        <f>+Constantes!O15/Constantes!$O$10</f>
        <v>5.522484973980701E-3</v>
      </c>
      <c r="P11" s="409">
        <f>+Constantes!P15/Constantes!$P$10</f>
        <v>6.0074423936614723E-3</v>
      </c>
      <c r="Q11" s="409">
        <f>+Constantes!Q15/Constantes!$Q$10</f>
        <v>5.412783603443906E-3</v>
      </c>
      <c r="R11" s="409">
        <f>+Constantes!R15/Constantes!$R$10</f>
        <v>6.1285487891418041E-3</v>
      </c>
      <c r="S11" s="409">
        <f>+Constantes!S15/Constantes!$S$10</f>
        <v>5.1176061724125853E-3</v>
      </c>
    </row>
    <row r="12" spans="1:19" x14ac:dyDescent="0.2">
      <c r="A12" s="402" t="s">
        <v>6</v>
      </c>
      <c r="B12" s="409">
        <f>+Constantes!B16/Constantes!$B$10</f>
        <v>0.35990049655184791</v>
      </c>
      <c r="C12" s="409">
        <f>+Constantes!C16/Constantes!$C$10</f>
        <v>0.33865552256554327</v>
      </c>
      <c r="D12" s="409">
        <f>+Constantes!D16/Constantes!$D$10</f>
        <v>0.33599033711187531</v>
      </c>
      <c r="E12" s="409">
        <f>+Constantes!E16/Constantes!$E$10</f>
        <v>0.35663965263501907</v>
      </c>
      <c r="F12" s="409">
        <f>+Constantes!F16/Constantes!$F$10</f>
        <v>0.3550575238355746</v>
      </c>
      <c r="G12" s="409">
        <f>+Constantes!G16/Constantes!$G$10</f>
        <v>0.35501854541627004</v>
      </c>
      <c r="H12" s="409">
        <f>+Constantes!H16/Constantes!$H$10</f>
        <v>0.37212820883835201</v>
      </c>
      <c r="I12" s="409">
        <f>+Constantes!I16/Constantes!$I$10</f>
        <v>0.39349647628818846</v>
      </c>
      <c r="J12" s="409">
        <f>+Constantes!J16/Constantes!$J$10</f>
        <v>0.41094358880974996</v>
      </c>
      <c r="K12" s="409">
        <f>+Constantes!K16/Constantes!$K$10</f>
        <v>0.41823692194076001</v>
      </c>
      <c r="L12" s="409">
        <f>+Constantes!L16/Constantes!$L$10</f>
        <v>0.428947367815466</v>
      </c>
      <c r="M12" s="409">
        <f>+Constantes!M16/Constantes!$M$10</f>
        <v>0.40566396166366325</v>
      </c>
      <c r="N12" s="409">
        <f>+Constantes!N16/Constantes!$N$10</f>
        <v>0.41975570631148307</v>
      </c>
      <c r="O12" s="409">
        <f>+Constantes!O16/Constantes!$O$10</f>
        <v>0.37994549146783857</v>
      </c>
      <c r="P12" s="409">
        <f>+Constantes!P16/Constantes!$P$10</f>
        <v>0.38579409511513407</v>
      </c>
      <c r="Q12" s="409">
        <f>+Constantes!Q16/Constantes!$Q$10</f>
        <v>0.36174945807187331</v>
      </c>
      <c r="R12" s="409">
        <f>+Constantes!R16/Constantes!$R$10</f>
        <v>0.36857138679002627</v>
      </c>
      <c r="S12" s="409">
        <f>+Constantes!S16/Constantes!$S$10</f>
        <v>0.35437762654371469</v>
      </c>
    </row>
    <row r="13" spans="1:19" x14ac:dyDescent="0.2">
      <c r="A13" s="402" t="s">
        <v>7</v>
      </c>
      <c r="B13" s="409">
        <f>+Constantes!B17/Constantes!$B$10</f>
        <v>1.4806372926867262E-2</v>
      </c>
      <c r="C13" s="409">
        <f>+Constantes!C17/Constantes!$C$10</f>
        <v>1.3130471379366531E-2</v>
      </c>
      <c r="D13" s="409">
        <f>+Constantes!D17/Constantes!$D$10</f>
        <v>1.3736131621029279E-2</v>
      </c>
      <c r="E13" s="409">
        <f>+Constantes!E17/Constantes!$E$10</f>
        <v>1.3940534708941413E-2</v>
      </c>
      <c r="F13" s="409">
        <f>+Constantes!F17/Constantes!$F$10</f>
        <v>1.4340339089911594E-2</v>
      </c>
      <c r="G13" s="409">
        <f>+Constantes!G17/Constantes!$G$10</f>
        <v>1.4201901145585531E-2</v>
      </c>
      <c r="H13" s="409">
        <f>+Constantes!H17/Constantes!$H$10</f>
        <v>1.3286911377174243E-2</v>
      </c>
      <c r="I13" s="409">
        <f>+Constantes!I17/Constantes!$I$10</f>
        <v>1.2518199462157762E-2</v>
      </c>
      <c r="J13" s="409">
        <f>+Constantes!J17/Constantes!$J$10</f>
        <v>1.3598117704182996E-2</v>
      </c>
      <c r="K13" s="409">
        <f>+Constantes!K17/Constantes!$K$10</f>
        <v>1.3751800095556327E-2</v>
      </c>
      <c r="L13" s="409">
        <f>+Constantes!L17/Constantes!$L$10</f>
        <v>1.3768483898947605E-2</v>
      </c>
      <c r="M13" s="409">
        <f>+Constantes!M17/Constantes!$M$10</f>
        <v>1.4197881739089454E-2</v>
      </c>
      <c r="N13" s="409">
        <f>+Constantes!N17/Constantes!$N$10</f>
        <v>1.483565948415228E-2</v>
      </c>
      <c r="O13" s="409">
        <f>+Constantes!O17/Constantes!$O$10</f>
        <v>1.4478363570310199E-2</v>
      </c>
      <c r="P13" s="409">
        <f>+Constantes!P17/Constantes!$P$10</f>
        <v>1.5256048564403586E-2</v>
      </c>
      <c r="Q13" s="409">
        <f>+Constantes!Q17/Constantes!$Q$10</f>
        <v>1.4867955078034779E-2</v>
      </c>
      <c r="R13" s="409">
        <f>+Constantes!R17/Constantes!$R$10</f>
        <v>1.6615317087740909E-2</v>
      </c>
      <c r="S13" s="409">
        <f>+Constantes!S17/Constantes!$S$10</f>
        <v>1.3807748260297313E-2</v>
      </c>
    </row>
    <row r="14" spans="1:19" x14ac:dyDescent="0.2">
      <c r="A14" s="402" t="s">
        <v>8</v>
      </c>
      <c r="B14" s="409">
        <f>+Constantes!B18/Constantes!$B$10</f>
        <v>1.649726670999091E-2</v>
      </c>
      <c r="C14" s="409">
        <f>+Constantes!C18/Constantes!$C$10</f>
        <v>3.5841769177574749E-2</v>
      </c>
      <c r="D14" s="409">
        <f>+Constantes!D18/Constantes!$D$10</f>
        <v>4.5863715029200128E-2</v>
      </c>
      <c r="E14" s="409">
        <f>+Constantes!E18/Constantes!$E$10</f>
        <v>3.4344524702913541E-2</v>
      </c>
      <c r="F14" s="409">
        <f>+Constantes!F18/Constantes!$F$10</f>
        <v>3.1411832877068294E-2</v>
      </c>
      <c r="G14" s="409">
        <f>+Constantes!G18/Constantes!$G$10</f>
        <v>4.8848600927533542E-2</v>
      </c>
      <c r="H14" s="409">
        <f>+Constantes!H18/Constantes!$H$10</f>
        <v>5.6856944971368624E-2</v>
      </c>
      <c r="I14" s="409">
        <f>+Constantes!I18/Constantes!$I$10</f>
        <v>2.8363772416777903E-2</v>
      </c>
      <c r="J14" s="409">
        <f>+Constantes!J18/Constantes!$J$10</f>
        <v>3.1355436064919737E-2</v>
      </c>
      <c r="K14" s="409">
        <f>+Constantes!K18/Constantes!$K$10</f>
        <v>4.0052418319329673E-2</v>
      </c>
      <c r="L14" s="409">
        <f>+Constantes!L18/Constantes!$L$10</f>
        <v>4.6965362963334527E-2</v>
      </c>
      <c r="M14" s="409">
        <f>+Constantes!M18/Constantes!$M$10</f>
        <v>5.4322293128660958E-2</v>
      </c>
      <c r="N14" s="409">
        <f>+Constantes!N18/Constantes!$N$10</f>
        <v>3.6311762520951238E-2</v>
      </c>
      <c r="O14" s="409">
        <f>+Constantes!O18/Constantes!$O$10</f>
        <v>4.3700148330571946E-2</v>
      </c>
      <c r="P14" s="409">
        <f>+Constantes!P18/Constantes!$P$10</f>
        <v>3.5506582307651281E-2</v>
      </c>
      <c r="Q14" s="409">
        <f>+Constantes!Q18/Constantes!$Q$10</f>
        <v>2.7328394773480296E-2</v>
      </c>
      <c r="R14" s="409">
        <f>+Constantes!R18/Constantes!$R$10</f>
        <v>2.379087571533392E-2</v>
      </c>
      <c r="S14" s="409">
        <f>+Constantes!S18/Constantes!$S$10</f>
        <v>6.6916736243903208E-2</v>
      </c>
    </row>
    <row r="15" spans="1:19" x14ac:dyDescent="0.2">
      <c r="A15" s="169"/>
      <c r="B15" s="409"/>
      <c r="C15" s="409"/>
      <c r="D15" s="409"/>
      <c r="E15" s="409"/>
      <c r="F15" s="409"/>
      <c r="G15" s="409"/>
      <c r="H15" s="409"/>
      <c r="I15" s="409"/>
      <c r="J15" s="409"/>
      <c r="K15" s="409"/>
      <c r="L15" s="409"/>
      <c r="M15" s="409"/>
      <c r="N15" s="409"/>
      <c r="O15" s="409"/>
      <c r="P15" s="409"/>
      <c r="Q15" s="409"/>
      <c r="R15" s="409"/>
      <c r="S15" s="409">
        <f>+Constantes!S19/Constantes!$S$10</f>
        <v>0</v>
      </c>
    </row>
    <row r="16" spans="1:19" ht="38.25" x14ac:dyDescent="0.2">
      <c r="A16" s="398" t="s">
        <v>9</v>
      </c>
      <c r="B16" s="409">
        <f>+Constantes!B20/Constantes!$B$10</f>
        <v>0.55264433964266846</v>
      </c>
      <c r="C16" s="409">
        <f>+Constantes!C20/Constantes!$C$10</f>
        <v>0.53126978532128155</v>
      </c>
      <c r="D16" s="409">
        <f>+Constantes!D20/Constantes!$D$10</f>
        <v>0.52970079204154896</v>
      </c>
      <c r="E16" s="409">
        <f>+Constantes!E20/Constantes!$E$10</f>
        <v>0.52871668333535438</v>
      </c>
      <c r="F16" s="409">
        <f>+Constantes!F20/Constantes!$F$10</f>
        <v>0.51917682386052821</v>
      </c>
      <c r="G16" s="409">
        <f>+Constantes!G20/Constantes!$G$10</f>
        <v>0.51028099963933748</v>
      </c>
      <c r="H16" s="409">
        <f>+Constantes!H20/Constantes!$H$10</f>
        <v>0.47589984555730752</v>
      </c>
      <c r="I16" s="409">
        <f>+Constantes!I20/Constantes!$I$10</f>
        <v>0.46620615130864906</v>
      </c>
      <c r="J16" s="409">
        <f>+Constantes!J20/Constantes!$J$10</f>
        <v>0.47787783338524248</v>
      </c>
      <c r="K16" s="409">
        <f>+Constantes!K20/Constantes!$K$10</f>
        <v>0.44928771590669142</v>
      </c>
      <c r="L16" s="409">
        <f>+Constantes!L20/Constantes!$L$10</f>
        <v>0.46903687330083554</v>
      </c>
      <c r="M16" s="409">
        <f>+Constantes!M20/Constantes!$M$10</f>
        <v>0.46186336119892396</v>
      </c>
      <c r="N16" s="409">
        <f>+Constantes!N20/Constantes!$N$10</f>
        <v>0.49191688456288429</v>
      </c>
      <c r="O16" s="409">
        <f>+Constantes!O20/Constantes!$O$10</f>
        <v>0.46649097876067125</v>
      </c>
      <c r="P16" s="409">
        <f>+Constantes!P20/Constantes!$P$10</f>
        <v>0.516744779630395</v>
      </c>
      <c r="Q16" s="409">
        <f>+Constantes!Q20/Constantes!$Q$10</f>
        <v>0.51271410902658421</v>
      </c>
      <c r="R16" s="409">
        <f>+Constantes!R20/Constantes!$R$10</f>
        <v>0.53786089483652</v>
      </c>
      <c r="S16" s="409">
        <f>+Constantes!S20/Constantes!$S$10</f>
        <v>0.48494370703121387</v>
      </c>
    </row>
    <row r="17" spans="1:19" x14ac:dyDescent="0.2">
      <c r="A17" s="169"/>
      <c r="B17" s="409"/>
      <c r="C17" s="409"/>
      <c r="D17" s="409"/>
      <c r="E17" s="409"/>
      <c r="F17" s="409"/>
      <c r="G17" s="409"/>
      <c r="H17" s="409"/>
      <c r="I17" s="409"/>
      <c r="J17" s="409"/>
      <c r="K17" s="409"/>
      <c r="L17" s="409"/>
      <c r="M17" s="409"/>
      <c r="N17" s="409"/>
      <c r="O17" s="409"/>
      <c r="P17" s="409"/>
      <c r="Q17" s="409"/>
      <c r="R17" s="409"/>
      <c r="S17" s="409"/>
    </row>
    <row r="18" spans="1:19" x14ac:dyDescent="0.2">
      <c r="A18" s="402" t="s">
        <v>10</v>
      </c>
      <c r="B18" s="409">
        <f>+Constantes!B22/Constantes!$B$10</f>
        <v>7.6503390138177307E-2</v>
      </c>
      <c r="C18" s="409">
        <f>+Constantes!C22/Constantes!$C$10</f>
        <v>8.1027382596599112E-2</v>
      </c>
      <c r="D18" s="409">
        <f>+Constantes!D22/Constantes!$D$10</f>
        <v>8.8736946299134214E-2</v>
      </c>
      <c r="E18" s="409">
        <f>+Constantes!E22/Constantes!$E$10</f>
        <v>9.2074805707459906E-2</v>
      </c>
      <c r="F18" s="409">
        <f>+Constantes!F22/Constantes!$F$10</f>
        <v>8.8092115152904563E-2</v>
      </c>
      <c r="G18" s="409">
        <f>+Constantes!G22/Constantes!$G$10</f>
        <v>8.0924529201711753E-2</v>
      </c>
      <c r="H18" s="409">
        <f>+Constantes!H22/Constantes!$H$10</f>
        <v>7.3302062747069643E-2</v>
      </c>
      <c r="I18" s="409">
        <f>+Constantes!I22/Constantes!$I$10</f>
        <v>7.267574856029968E-2</v>
      </c>
      <c r="J18" s="409">
        <f>+Constantes!J22/Constantes!$J$10</f>
        <v>7.2963403028722187E-2</v>
      </c>
      <c r="K18" s="409">
        <f>+Constantes!K22/Constantes!$K$10</f>
        <v>7.418459763175772E-2</v>
      </c>
      <c r="L18" s="409">
        <f>+Constantes!L22/Constantes!$L$10</f>
        <v>8.1937580950064468E-2</v>
      </c>
      <c r="M18" s="409">
        <f>+Constantes!M22/Constantes!$M$10</f>
        <v>7.0944290356015294E-2</v>
      </c>
      <c r="N18" s="409">
        <f>+Constantes!N22/Constantes!$N$10</f>
        <v>7.7019261429744038E-2</v>
      </c>
      <c r="O18" s="409">
        <f>+Constantes!O22/Constantes!$O$10</f>
        <v>6.7806192232599094E-2</v>
      </c>
      <c r="P18" s="409">
        <f>+Constantes!P22/Constantes!$P$10</f>
        <v>8.1018018883749016E-2</v>
      </c>
      <c r="Q18" s="409">
        <f>+Constantes!Q22/Constantes!$Q$10</f>
        <v>7.8906769085925643E-2</v>
      </c>
      <c r="R18" s="409">
        <f>+Constantes!R22/Constantes!$R$10</f>
        <v>7.9251392371344015E-2</v>
      </c>
      <c r="S18" s="409">
        <f>+Constantes!S22/Constantes!$S$10</f>
        <v>7.2903436476952965E-2</v>
      </c>
    </row>
    <row r="19" spans="1:19" x14ac:dyDescent="0.2">
      <c r="A19" s="402" t="s">
        <v>11</v>
      </c>
      <c r="B19" s="409">
        <f>+Constantes!B23/Constantes!$B$10</f>
        <v>2.6454464592508942E-2</v>
      </c>
      <c r="C19" s="409">
        <f>+Constantes!C23/Constantes!$C$10</f>
        <v>2.7477804803472568E-2</v>
      </c>
      <c r="D19" s="409">
        <f>+Constantes!D23/Constantes!$D$10</f>
        <v>2.9567940006720271E-2</v>
      </c>
      <c r="E19" s="409">
        <f>+Constantes!E23/Constantes!$E$10</f>
        <v>3.01887236953121E-2</v>
      </c>
      <c r="F19" s="409">
        <f>+Constantes!F23/Constantes!$F$10</f>
        <v>2.9145228963621189E-2</v>
      </c>
      <c r="G19" s="409">
        <f>+Constantes!G23/Constantes!$G$10</f>
        <v>2.6274276303794128E-2</v>
      </c>
      <c r="H19" s="409">
        <f>+Constantes!H23/Constantes!$H$10</f>
        <v>2.5613096720025874E-2</v>
      </c>
      <c r="I19" s="409">
        <f>+Constantes!I23/Constantes!$I$10</f>
        <v>2.5619591158435002E-2</v>
      </c>
      <c r="J19" s="409">
        <f>+Constantes!J23/Constantes!$J$10</f>
        <v>2.6752378016675349E-2</v>
      </c>
      <c r="K19" s="409">
        <f>+Constantes!K23/Constantes!$K$10</f>
        <v>2.805025695813148E-2</v>
      </c>
      <c r="L19" s="409">
        <f>+Constantes!L23/Constantes!$L$10</f>
        <v>2.6913802155174704E-2</v>
      </c>
      <c r="M19" s="409">
        <f>+Constantes!M23/Constantes!$M$10</f>
        <v>2.7854108562088316E-2</v>
      </c>
      <c r="N19" s="409">
        <f>+Constantes!N23/Constantes!$N$10</f>
        <v>2.737677986832391E-2</v>
      </c>
      <c r="O19" s="409">
        <f>+Constantes!O23/Constantes!$O$10</f>
        <v>2.3517757361274361E-2</v>
      </c>
      <c r="P19" s="409">
        <f>+Constantes!P23/Constantes!$P$10</f>
        <v>2.5831702445736605E-2</v>
      </c>
      <c r="Q19" s="409">
        <f>+Constantes!Q23/Constantes!$Q$10</f>
        <v>3.1683380738141531E-2</v>
      </c>
      <c r="R19" s="409">
        <f>+Constantes!R23/Constantes!$R$10</f>
        <v>4.9068337150755433E-3</v>
      </c>
      <c r="S19" s="409">
        <f>+Constantes!S23/Constantes!$S$10</f>
        <v>2.2414344051215618E-2</v>
      </c>
    </row>
    <row r="20" spans="1:19" x14ac:dyDescent="0.2">
      <c r="A20" s="402" t="s">
        <v>12</v>
      </c>
      <c r="B20" s="409">
        <f>+Constantes!B24/Constantes!$B$10</f>
        <v>2.3789085934112445E-2</v>
      </c>
      <c r="C20" s="409">
        <f>+Constantes!C24/Constantes!$C$10</f>
        <v>2.0074169214587743E-2</v>
      </c>
      <c r="D20" s="409">
        <f>+Constantes!D24/Constantes!$D$10</f>
        <v>2.0809089374275384E-2</v>
      </c>
      <c r="E20" s="409">
        <f>+Constantes!E24/Constantes!$E$10</f>
        <v>2.186402634497538E-2</v>
      </c>
      <c r="F20" s="409">
        <f>+Constantes!F24/Constantes!$F$10</f>
        <v>2.2237472065331769E-2</v>
      </c>
      <c r="G20" s="409">
        <f>+Constantes!G24/Constantes!$G$10</f>
        <v>2.1870239402170658E-2</v>
      </c>
      <c r="H20" s="409">
        <f>+Constantes!H24/Constantes!$H$10</f>
        <v>1.9400926445322961E-2</v>
      </c>
      <c r="I20" s="409">
        <f>+Constantes!I24/Constantes!$I$10</f>
        <v>1.9052416446985979E-2</v>
      </c>
      <c r="J20" s="409">
        <f>+Constantes!J24/Constantes!$J$10</f>
        <v>1.9285688298125436E-2</v>
      </c>
      <c r="K20" s="409">
        <f>+Constantes!K24/Constantes!$K$10</f>
        <v>1.8881619409644057E-2</v>
      </c>
      <c r="L20" s="409">
        <f>+Constantes!L24/Constantes!$L$10</f>
        <v>1.9313240039729306E-2</v>
      </c>
      <c r="M20" s="409">
        <f>+Constantes!M24/Constantes!$M$10</f>
        <v>1.8197318202717371E-2</v>
      </c>
      <c r="N20" s="409">
        <f>+Constantes!N24/Constantes!$N$10</f>
        <v>1.9037610350748295E-2</v>
      </c>
      <c r="O20" s="409">
        <f>+Constantes!O24/Constantes!$O$10</f>
        <v>1.7473669706873411E-2</v>
      </c>
      <c r="P20" s="409">
        <f>+Constantes!P24/Constantes!$P$10</f>
        <v>1.8540445627752384E-2</v>
      </c>
      <c r="Q20" s="409">
        <f>+Constantes!Q24/Constantes!$Q$10</f>
        <v>1.6991529990594213E-2</v>
      </c>
      <c r="R20" s="409">
        <f>+Constantes!R24/Constantes!$R$10</f>
        <v>1.6712913644154427E-2</v>
      </c>
      <c r="S20" s="409">
        <f>+Constantes!S24/Constantes!$S$10</f>
        <v>1.4801290520391119E-2</v>
      </c>
    </row>
    <row r="21" spans="1:19" x14ac:dyDescent="0.2">
      <c r="A21" s="402" t="s">
        <v>13</v>
      </c>
      <c r="B21" s="409">
        <f>+Constantes!B25/Constantes!$B$10</f>
        <v>2.7480503870493153E-2</v>
      </c>
      <c r="C21" s="409">
        <f>+Constantes!C25/Constantes!$C$10</f>
        <v>2.4841679071521506E-2</v>
      </c>
      <c r="D21" s="409">
        <f>+Constantes!D25/Constantes!$D$10</f>
        <v>2.3637816646258213E-2</v>
      </c>
      <c r="E21" s="409">
        <f>+Constantes!E25/Constantes!$E$10</f>
        <v>2.5547967890893235E-2</v>
      </c>
      <c r="F21" s="409">
        <f>+Constantes!F25/Constantes!$F$10</f>
        <v>2.9248463202857088E-2</v>
      </c>
      <c r="G21" s="409">
        <f>+Constantes!G25/Constantes!$G$10</f>
        <v>2.7505442705266565E-2</v>
      </c>
      <c r="H21" s="409">
        <f>+Constantes!H25/Constantes!$H$10</f>
        <v>2.9147880862812555E-2</v>
      </c>
      <c r="I21" s="409">
        <f>+Constantes!I25/Constantes!$I$10</f>
        <v>2.9863126385863602E-2</v>
      </c>
      <c r="J21" s="409">
        <f>+Constantes!J25/Constantes!$J$10</f>
        <v>3.406121070512471E-2</v>
      </c>
      <c r="K21" s="409">
        <f>+Constantes!K25/Constantes!$K$10</f>
        <v>3.4277779909083449E-2</v>
      </c>
      <c r="L21" s="409">
        <f>+Constantes!L25/Constantes!$L$10</f>
        <v>3.5037546604055739E-2</v>
      </c>
      <c r="M21" s="409">
        <f>+Constantes!M25/Constantes!$M$10</f>
        <v>4.1141162181671902E-2</v>
      </c>
      <c r="N21" s="409">
        <f>+Constantes!N25/Constantes!$N$10</f>
        <v>4.7775272688920005E-2</v>
      </c>
      <c r="O21" s="409">
        <f>+Constantes!O25/Constantes!$O$10</f>
        <v>5.6565810305215271E-2</v>
      </c>
      <c r="P21" s="409">
        <f>+Constantes!P25/Constantes!$P$10</f>
        <v>6.3307150402022519E-2</v>
      </c>
      <c r="Q21" s="409">
        <f>+Constantes!Q25/Constantes!$Q$10</f>
        <v>4.8340115261185528E-2</v>
      </c>
      <c r="R21" s="409">
        <f>+Constantes!R25/Constantes!$R$10</f>
        <v>5.0564978580428466E-2</v>
      </c>
      <c r="S21" s="409">
        <f>+Constantes!S25/Constantes!$S$10</f>
        <v>4.0861018236617898E-2</v>
      </c>
    </row>
    <row r="22" spans="1:19" x14ac:dyDescent="0.2">
      <c r="A22" s="402" t="s">
        <v>14</v>
      </c>
      <c r="B22" s="409">
        <f>+Constantes!B26/Constantes!$B$10</f>
        <v>0.13508977302376945</v>
      </c>
      <c r="C22" s="409">
        <f>+Constantes!C26/Constantes!$C$10</f>
        <v>0.12235471704787025</v>
      </c>
      <c r="D22" s="409">
        <f>+Constantes!D26/Constantes!$D$10</f>
        <v>0.11809946212498079</v>
      </c>
      <c r="E22" s="409">
        <f>+Constantes!E26/Constantes!$E$10</f>
        <v>0.1172864239061808</v>
      </c>
      <c r="F22" s="409">
        <f>+Constantes!F26/Constantes!$F$10</f>
        <v>0.11924468425067203</v>
      </c>
      <c r="G22" s="409">
        <f>+Constantes!G26/Constantes!$G$10</f>
        <v>0.11930299078673161</v>
      </c>
      <c r="H22" s="409">
        <f>+Constantes!H26/Constantes!$H$10</f>
        <v>0.10830461752542984</v>
      </c>
      <c r="I22" s="409">
        <f>+Constantes!I26/Constantes!$I$10</f>
        <v>0.10450820183390953</v>
      </c>
      <c r="J22" s="409">
        <f>+Constantes!J26/Constantes!$J$10</f>
        <v>0.11008892074634578</v>
      </c>
      <c r="K22" s="409">
        <f>+Constantes!K26/Constantes!$K$10</f>
        <v>0.1101365789047709</v>
      </c>
      <c r="L22" s="409">
        <f>+Constantes!L26/Constantes!$L$10</f>
        <v>0.11370523225222708</v>
      </c>
      <c r="M22" s="409">
        <f>+Constantes!M26/Constantes!$M$10</f>
        <v>0.11673173337330853</v>
      </c>
      <c r="N22" s="409">
        <f>+Constantes!N26/Constantes!$N$10</f>
        <v>0.12533791316042497</v>
      </c>
      <c r="O22" s="409">
        <f>+Constantes!O26/Constantes!$O$10</f>
        <v>0.12189030076915743</v>
      </c>
      <c r="P22" s="409">
        <f>+Constantes!P26/Constantes!$P$10</f>
        <v>0.13711445047856391</v>
      </c>
      <c r="Q22" s="409">
        <f>+Constantes!Q26/Constantes!$Q$10</f>
        <v>0.13826267103360185</v>
      </c>
      <c r="R22" s="409">
        <f>+Constantes!R26/Constantes!$R$10</f>
        <v>0.16120107547751539</v>
      </c>
      <c r="S22" s="409">
        <f>+Constantes!S26/Constantes!$S$10</f>
        <v>0.14169294818884198</v>
      </c>
    </row>
    <row r="23" spans="1:19" x14ac:dyDescent="0.2">
      <c r="A23" s="402" t="s">
        <v>15</v>
      </c>
      <c r="B23" s="409">
        <f>+Constantes!B27/Constantes!$B$10</f>
        <v>9.4971351744194785E-2</v>
      </c>
      <c r="C23" s="409">
        <f>+Constantes!C27/Constantes!$C$10</f>
        <v>9.3595318891325011E-2</v>
      </c>
      <c r="D23" s="409">
        <f>+Constantes!D27/Constantes!$D$10</f>
        <v>8.6786915080204086E-2</v>
      </c>
      <c r="E23" s="409">
        <f>+Constantes!E27/Constantes!$E$10</f>
        <v>8.7811702036729625E-2</v>
      </c>
      <c r="F23" s="409">
        <f>+Constantes!F27/Constantes!$F$10</f>
        <v>8.5640632291321822E-2</v>
      </c>
      <c r="G23" s="409">
        <f>+Constantes!G27/Constantes!$G$10</f>
        <v>8.8983095399906731E-2</v>
      </c>
      <c r="H23" s="409">
        <f>+Constantes!H27/Constantes!$H$10</f>
        <v>8.3012995351977203E-2</v>
      </c>
      <c r="I23" s="409">
        <f>+Constantes!I27/Constantes!$I$10</f>
        <v>8.1147441380003529E-2</v>
      </c>
      <c r="J23" s="409">
        <f>+Constantes!J27/Constantes!$J$10</f>
        <v>8.2805194846062621E-2</v>
      </c>
      <c r="K23" s="409">
        <f>+Constantes!K27/Constantes!$K$10</f>
        <v>6.2109517745481554E-2</v>
      </c>
      <c r="L23" s="409">
        <f>+Constantes!L27/Constantes!$L$10</f>
        <v>6.0437925392761938E-2</v>
      </c>
      <c r="M23" s="409">
        <f>+Constantes!M27/Constantes!$M$10</f>
        <v>6.2848323412622434E-2</v>
      </c>
      <c r="N23" s="409">
        <f>+Constantes!N27/Constantes!$N$10</f>
        <v>6.4525185508952684E-2</v>
      </c>
      <c r="O23" s="409">
        <f>+Constantes!O27/Constantes!$O$10</f>
        <v>5.9419972034375476E-2</v>
      </c>
      <c r="P23" s="409">
        <f>+Constantes!P27/Constantes!$P$10</f>
        <v>6.051919709622617E-2</v>
      </c>
      <c r="Q23" s="409">
        <f>+Constantes!Q27/Constantes!$Q$10</f>
        <v>6.1020630339053882E-2</v>
      </c>
      <c r="R23" s="409">
        <f>+Constantes!R27/Constantes!$R$10</f>
        <v>7.1554613030700112E-2</v>
      </c>
      <c r="S23" s="409">
        <f>+Constantes!S27/Constantes!$S$10</f>
        <v>6.2637868165302549E-2</v>
      </c>
    </row>
    <row r="24" spans="1:19" x14ac:dyDescent="0.2">
      <c r="A24" s="402" t="s">
        <v>16</v>
      </c>
      <c r="B24" s="409">
        <f>+Constantes!B28/Constantes!$B$10</f>
        <v>9.8522290076405367E-2</v>
      </c>
      <c r="C24" s="409">
        <f>+Constantes!C28/Constantes!$C$10</f>
        <v>8.5246838445690865E-2</v>
      </c>
      <c r="D24" s="409">
        <f>+Constantes!D28/Constantes!$D$10</f>
        <v>9.1680282142523647E-2</v>
      </c>
      <c r="E24" s="409">
        <f>+Constantes!E28/Constantes!$E$10</f>
        <v>8.6922089892777166E-2</v>
      </c>
      <c r="F24" s="409">
        <f>+Constantes!F28/Constantes!$F$10</f>
        <v>8.1499219414037996E-2</v>
      </c>
      <c r="G24" s="409">
        <f>+Constantes!G28/Constantes!$G$10</f>
        <v>8.5613503656026935E-2</v>
      </c>
      <c r="H24" s="409">
        <f>+Constantes!H28/Constantes!$H$10</f>
        <v>7.7732190542647128E-2</v>
      </c>
      <c r="I24" s="409">
        <f>+Constantes!I28/Constantes!$I$10</f>
        <v>7.9736432086274761E-2</v>
      </c>
      <c r="J24" s="409">
        <f>+Constantes!J28/Constantes!$J$10</f>
        <v>7.6470661693404246E-2</v>
      </c>
      <c r="K24" s="409">
        <f>+Constantes!K28/Constantes!$K$10</f>
        <v>6.8568979931426119E-2</v>
      </c>
      <c r="L24" s="409">
        <f>+Constantes!L28/Constantes!$L$10</f>
        <v>7.0139015820559925E-2</v>
      </c>
      <c r="M24" s="409">
        <f>+Constantes!M28/Constantes!$M$10</f>
        <v>6.6709670937126597E-2</v>
      </c>
      <c r="N24" s="409">
        <f>+Constantes!N28/Constantes!$N$10</f>
        <v>6.8211470401330368E-2</v>
      </c>
      <c r="O24" s="409">
        <f>+Constantes!O28/Constantes!$O$10</f>
        <v>6.1024651292577871E-2</v>
      </c>
      <c r="P24" s="409">
        <f>+Constantes!P28/Constantes!$P$10</f>
        <v>6.7931075904018381E-2</v>
      </c>
      <c r="Q24" s="409">
        <f>+Constantes!Q28/Constantes!$Q$10</f>
        <v>6.923244191488287E-2</v>
      </c>
      <c r="R24" s="409">
        <f>+Constantes!R28/Constantes!$R$10</f>
        <v>7.4512660652173254E-2</v>
      </c>
      <c r="S24" s="409">
        <f>+Constantes!S28/Constantes!$S$10</f>
        <v>6.0242385959698795E-2</v>
      </c>
    </row>
    <row r="25" spans="1:19" x14ac:dyDescent="0.2">
      <c r="A25" s="402" t="s">
        <v>17</v>
      </c>
      <c r="B25" s="409">
        <f>+Constantes!B29/Constantes!$B$10</f>
        <v>3.1664941163452635E-2</v>
      </c>
      <c r="C25" s="409">
        <f>+Constantes!C29/Constantes!$C$10</f>
        <v>3.9627347550438188E-2</v>
      </c>
      <c r="D25" s="409">
        <f>+Constantes!D29/Constantes!$D$10</f>
        <v>3.4916418122563998E-2</v>
      </c>
      <c r="E25" s="409">
        <f>+Constantes!E29/Constantes!$E$10</f>
        <v>2.9928729309784449E-2</v>
      </c>
      <c r="F25" s="409">
        <f>+Constantes!F29/Constantes!$F$10</f>
        <v>2.6933503181997057E-2</v>
      </c>
      <c r="G25" s="409">
        <f>+Constantes!G29/Constantes!$G$10</f>
        <v>2.4384419086808676E-2</v>
      </c>
      <c r="H25" s="409">
        <f>+Constantes!H29/Constantes!$H$10</f>
        <v>2.7425991546103468E-2</v>
      </c>
      <c r="I25" s="409">
        <f>+Constantes!I29/Constantes!$I$10</f>
        <v>2.2808568102958945E-2</v>
      </c>
      <c r="J25" s="409">
        <f>+Constantes!J29/Constantes!$J$10</f>
        <v>2.3719547504885974E-2</v>
      </c>
      <c r="K25" s="409">
        <f>+Constantes!K29/Constantes!$K$10</f>
        <v>2.2458052363553683E-2</v>
      </c>
      <c r="L25" s="409">
        <f>+Constantes!L29/Constantes!$L$10</f>
        <v>2.9818010193008674E-2</v>
      </c>
      <c r="M25" s="409">
        <f>+Constantes!M29/Constantes!$M$10</f>
        <v>2.7070016114463396E-2</v>
      </c>
      <c r="N25" s="409">
        <f>+Constantes!N29/Constantes!$N$10</f>
        <v>3.007991130111853E-2</v>
      </c>
      <c r="O25" s="409">
        <f>+Constantes!O29/Constantes!$O$10</f>
        <v>2.908305621717162E-2</v>
      </c>
      <c r="P25" s="409">
        <f>+Constantes!P29/Constantes!$P$10</f>
        <v>2.9036413138811557E-2</v>
      </c>
      <c r="Q25" s="409">
        <f>+Constantes!Q29/Constantes!$Q$10</f>
        <v>3.5661092630096508E-2</v>
      </c>
      <c r="R25" s="409">
        <f>+Constantes!R29/Constantes!$R$10</f>
        <v>4.3056940952951678E-2</v>
      </c>
      <c r="S25" s="409">
        <f>+Constantes!S29/Constantes!$S$10</f>
        <v>3.8341043412309594E-2</v>
      </c>
    </row>
    <row r="26" spans="1:19" x14ac:dyDescent="0.2">
      <c r="A26" s="402" t="s">
        <v>18</v>
      </c>
      <c r="B26" s="409">
        <f>+Constantes!B30/Constantes!$B$10</f>
        <v>3.249291128471489E-2</v>
      </c>
      <c r="C26" s="409">
        <f>+Constantes!C30/Constantes!$C$10</f>
        <v>3.0389184018338893E-2</v>
      </c>
      <c r="D26" s="409">
        <f>+Constantes!D30/Constantes!$D$10</f>
        <v>3.0179570413061907E-2</v>
      </c>
      <c r="E26" s="409">
        <f>+Constantes!E30/Constantes!$E$10</f>
        <v>3.059520531395955E-2</v>
      </c>
      <c r="F26" s="409">
        <f>+Constantes!F30/Constantes!$F$10</f>
        <v>3.0438153037273156E-2</v>
      </c>
      <c r="G26" s="409">
        <f>+Constantes!G30/Constantes!$G$10</f>
        <v>2.9629845358888178E-2</v>
      </c>
      <c r="H26" s="409">
        <f>+Constantes!H30/Constantes!$H$10</f>
        <v>2.6653537150395631E-2</v>
      </c>
      <c r="I26" s="409">
        <f>+Constantes!I30/Constantes!$I$10</f>
        <v>2.5522542728489139E-2</v>
      </c>
      <c r="J26" s="409">
        <f>+Constantes!J30/Constantes!$J$10</f>
        <v>2.6236987217240534E-2</v>
      </c>
      <c r="K26" s="409">
        <f>+Constantes!K30/Constantes!$K$10</f>
        <v>2.5690638558060978E-2</v>
      </c>
      <c r="L26" s="409">
        <f>+Constantes!L30/Constantes!$L$10</f>
        <v>2.6764072222450131E-2</v>
      </c>
      <c r="M26" s="409">
        <f>+Constantes!M30/Constantes!$M$10</f>
        <v>2.5845408270195262E-2</v>
      </c>
      <c r="N26" s="409">
        <f>+Constantes!N30/Constantes!$N$10</f>
        <v>2.7537948337626215E-2</v>
      </c>
      <c r="O26" s="409">
        <f>+Constantes!O30/Constantes!$O$10</f>
        <v>2.5434272090607158E-2</v>
      </c>
      <c r="P26" s="409">
        <f>+Constantes!P30/Constantes!$P$10</f>
        <v>2.875332944783009E-2</v>
      </c>
      <c r="Q26" s="409">
        <f>+Constantes!Q30/Constantes!$Q$10</f>
        <v>2.8019042166696265E-2</v>
      </c>
      <c r="R26" s="409">
        <f>+Constantes!R30/Constantes!$R$10</f>
        <v>3.102818580492216E-2</v>
      </c>
      <c r="S26" s="409">
        <f>+Constantes!S30/Constantes!$S$10</f>
        <v>2.7386257666799141E-2</v>
      </c>
    </row>
    <row r="27" spans="1:19" x14ac:dyDescent="0.2">
      <c r="A27" s="402" t="s">
        <v>19</v>
      </c>
      <c r="B27" s="409">
        <f>+Constantes!B31/Constantes!$B$10</f>
        <v>5.6756278148394294E-3</v>
      </c>
      <c r="C27" s="409">
        <f>+Constantes!C31/Constantes!$C$10</f>
        <v>6.6353436814374145E-3</v>
      </c>
      <c r="D27" s="409">
        <f>+Constantes!D31/Constantes!$D$10</f>
        <v>5.2863518318265182E-3</v>
      </c>
      <c r="E27" s="409">
        <f>+Constantes!E31/Constantes!$E$10</f>
        <v>6.4970092372821989E-3</v>
      </c>
      <c r="F27" s="409">
        <f>+Constantes!F31/Constantes!$F$10</f>
        <v>6.6973523005116088E-3</v>
      </c>
      <c r="G27" s="409">
        <f>+Constantes!G31/Constantes!$G$10</f>
        <v>5.79265773803224E-3</v>
      </c>
      <c r="H27" s="409">
        <f>+Constantes!H31/Constantes!$H$10</f>
        <v>5.3065466655233193E-3</v>
      </c>
      <c r="I27" s="409">
        <f>+Constantes!I31/Constantes!$I$10</f>
        <v>5.2720826254288242E-3</v>
      </c>
      <c r="J27" s="409">
        <f>+Constantes!J31/Constantes!$J$10</f>
        <v>5.4938413286556905E-3</v>
      </c>
      <c r="K27" s="409">
        <f>+Constantes!K31/Constantes!$K$10</f>
        <v>4.9296944947814988E-3</v>
      </c>
      <c r="L27" s="409">
        <f>+Constantes!L31/Constantes!$L$10</f>
        <v>4.9704476708035336E-3</v>
      </c>
      <c r="M27" s="409">
        <f>+Constantes!M31/Constantes!$M$10</f>
        <v>4.5213297887148757E-3</v>
      </c>
      <c r="N27" s="409">
        <f>+Constantes!N31/Constantes!$N$10</f>
        <v>5.0155315156953668E-3</v>
      </c>
      <c r="O27" s="409">
        <f>+Constantes!O31/Constantes!$O$10</f>
        <v>4.2752967508195693E-3</v>
      </c>
      <c r="P27" s="409">
        <f>+Constantes!P31/Constantes!$P$10</f>
        <v>4.6929962056843095E-3</v>
      </c>
      <c r="Q27" s="409">
        <f>+Constantes!Q31/Constantes!$Q$10</f>
        <v>4.5964358664058414E-3</v>
      </c>
      <c r="R27" s="409">
        <f>+Constantes!R31/Constantes!$R$10</f>
        <v>5.071300607254919E-3</v>
      </c>
      <c r="S27" s="409">
        <f>+Constantes!S31/Constantes!$S$10</f>
        <v>3.6631143530841902E-3</v>
      </c>
    </row>
    <row r="28" spans="1:19" ht="15" thickBot="1" x14ac:dyDescent="0.25">
      <c r="A28" s="410"/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409"/>
    </row>
    <row r="29" spans="1:19" x14ac:dyDescent="0.2">
      <c r="A29" s="145"/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</row>
    <row r="30" spans="1:19" x14ac:dyDescent="0.2">
      <c r="A30" s="145"/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</row>
    <row r="31" spans="1:19" x14ac:dyDescent="0.2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</row>
    <row r="32" spans="1:19" x14ac:dyDescent="0.2">
      <c r="A32" s="145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</row>
    <row r="33" spans="1:18" x14ac:dyDescent="0.2">
      <c r="A33" s="145"/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</row>
    <row r="34" spans="1:18" x14ac:dyDescent="0.2">
      <c r="A34" s="145"/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</row>
    <row r="35" spans="1:18" x14ac:dyDescent="0.2">
      <c r="A35" s="145"/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266"/>
  <sheetViews>
    <sheetView workbookViewId="0"/>
  </sheetViews>
  <sheetFormatPr baseColWidth="10" defaultRowHeight="14.25" x14ac:dyDescent="0.2"/>
  <cols>
    <col min="1" max="1" width="11" style="159"/>
    <col min="2" max="2" width="47.875" style="159" customWidth="1"/>
    <col min="3" max="3" width="11.75" style="159" customWidth="1"/>
    <col min="4" max="16384" width="11" style="159"/>
  </cols>
  <sheetData>
    <row r="1" spans="1:21" x14ac:dyDescent="0.2">
      <c r="A1" s="526"/>
      <c r="B1" s="527"/>
      <c r="C1" s="527"/>
      <c r="D1" s="527"/>
      <c r="E1" s="527"/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528"/>
      <c r="R1" s="528"/>
      <c r="S1" s="528"/>
      <c r="T1" s="528"/>
      <c r="U1" s="160"/>
    </row>
    <row r="2" spans="1:21" ht="15" x14ac:dyDescent="0.25">
      <c r="A2" s="591" t="s">
        <v>213</v>
      </c>
      <c r="B2" s="326"/>
      <c r="C2" s="326"/>
      <c r="D2" s="326"/>
      <c r="E2" s="326"/>
      <c r="F2" s="529"/>
      <c r="G2" s="529"/>
      <c r="H2" s="529"/>
      <c r="I2" s="529"/>
      <c r="J2" s="529"/>
      <c r="K2" s="529"/>
      <c r="L2" s="529"/>
      <c r="M2" s="529"/>
      <c r="N2" s="529"/>
      <c r="O2" s="529"/>
      <c r="P2" s="529"/>
      <c r="Q2" s="529"/>
      <c r="R2" s="529"/>
      <c r="S2" s="529"/>
      <c r="T2" s="529"/>
      <c r="U2" s="160"/>
    </row>
    <row r="3" spans="1:21" ht="15" x14ac:dyDescent="0.25">
      <c r="A3" s="144" t="s">
        <v>165</v>
      </c>
      <c r="B3" s="326"/>
      <c r="C3" s="326"/>
      <c r="D3" s="326"/>
      <c r="E3" s="326"/>
      <c r="F3" s="529"/>
      <c r="G3" s="529"/>
      <c r="H3" s="529"/>
      <c r="I3" s="529"/>
      <c r="J3" s="529"/>
      <c r="K3" s="529"/>
      <c r="L3" s="529"/>
      <c r="M3" s="529"/>
      <c r="N3" s="529"/>
      <c r="O3" s="529"/>
      <c r="P3" s="529"/>
      <c r="Q3" s="529"/>
      <c r="R3" s="529"/>
      <c r="S3" s="529"/>
      <c r="T3" s="529"/>
      <c r="U3" s="160"/>
    </row>
    <row r="4" spans="1:21" ht="15" x14ac:dyDescent="0.25">
      <c r="A4" s="144" t="s">
        <v>157</v>
      </c>
      <c r="B4" s="326"/>
      <c r="C4" s="326"/>
      <c r="D4" s="326"/>
      <c r="E4" s="326"/>
      <c r="F4" s="529"/>
      <c r="G4" s="529"/>
      <c r="H4" s="529"/>
      <c r="I4" s="529"/>
      <c r="J4" s="529"/>
      <c r="K4" s="529"/>
      <c r="L4" s="529"/>
      <c r="M4" s="529"/>
      <c r="N4" s="529"/>
      <c r="O4" s="529"/>
      <c r="P4" s="529"/>
      <c r="Q4" s="529"/>
      <c r="R4" s="529"/>
      <c r="S4" s="529"/>
      <c r="T4" s="529"/>
      <c r="U4" s="160"/>
    </row>
    <row r="5" spans="1:21" ht="15" x14ac:dyDescent="0.25">
      <c r="A5" s="216" t="s">
        <v>347</v>
      </c>
      <c r="B5" s="326"/>
      <c r="C5" s="326"/>
      <c r="D5" s="326"/>
      <c r="E5" s="326"/>
      <c r="F5" s="529"/>
      <c r="G5" s="529"/>
      <c r="H5" s="529"/>
      <c r="I5" s="529"/>
      <c r="J5" s="529"/>
      <c r="K5" s="529"/>
      <c r="L5" s="529"/>
      <c r="M5" s="529"/>
      <c r="N5" s="529"/>
      <c r="O5" s="529"/>
      <c r="P5" s="529"/>
      <c r="Q5" s="529"/>
      <c r="R5" s="529"/>
      <c r="S5" s="529"/>
      <c r="T5" s="529"/>
      <c r="U5" s="160"/>
    </row>
    <row r="6" spans="1:21" ht="15" x14ac:dyDescent="0.25">
      <c r="A6" s="216" t="s">
        <v>164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326"/>
      <c r="T6" s="326"/>
      <c r="U6" s="160"/>
    </row>
    <row r="7" spans="1:21" x14ac:dyDescent="0.2">
      <c r="A7" s="513"/>
      <c r="B7" s="326"/>
      <c r="C7" s="326"/>
      <c r="D7" s="326"/>
      <c r="E7" s="326"/>
      <c r="F7" s="529"/>
      <c r="G7" s="529"/>
      <c r="H7" s="529"/>
      <c r="I7" s="529"/>
      <c r="J7" s="529"/>
      <c r="K7" s="529"/>
      <c r="L7" s="529"/>
      <c r="M7" s="529"/>
      <c r="N7" s="529"/>
      <c r="O7" s="529"/>
      <c r="P7" s="529"/>
      <c r="Q7" s="529"/>
      <c r="R7" s="529"/>
      <c r="S7" s="529"/>
      <c r="T7" s="529"/>
      <c r="U7" s="160"/>
    </row>
    <row r="8" spans="1:21" ht="15" thickBot="1" x14ac:dyDescent="0.25">
      <c r="A8" s="530" t="s">
        <v>54</v>
      </c>
      <c r="B8" s="531" t="s">
        <v>55</v>
      </c>
      <c r="C8" s="332">
        <v>2004</v>
      </c>
      <c r="D8" s="332">
        <v>2005</v>
      </c>
      <c r="E8" s="332">
        <v>2006</v>
      </c>
      <c r="F8" s="332">
        <v>2007</v>
      </c>
      <c r="G8" s="332">
        <v>2008</v>
      </c>
      <c r="H8" s="332">
        <v>2009</v>
      </c>
      <c r="I8" s="332">
        <v>2010</v>
      </c>
      <c r="J8" s="332">
        <v>2011</v>
      </c>
      <c r="K8" s="332">
        <v>2012</v>
      </c>
      <c r="L8" s="332">
        <v>2013</v>
      </c>
      <c r="M8" s="332">
        <v>2014</v>
      </c>
      <c r="N8" s="332">
        <v>2015</v>
      </c>
      <c r="O8" s="332">
        <v>2016</v>
      </c>
      <c r="P8" s="332">
        <v>2017</v>
      </c>
      <c r="Q8" s="332">
        <v>2018</v>
      </c>
      <c r="R8" s="332">
        <v>2019</v>
      </c>
      <c r="S8" s="332">
        <v>2020</v>
      </c>
      <c r="T8" s="332">
        <v>2021</v>
      </c>
    </row>
    <row r="9" spans="1:21" ht="15" thickBot="1" x14ac:dyDescent="0.25">
      <c r="A9" s="509" t="s">
        <v>342</v>
      </c>
      <c r="B9" s="532"/>
      <c r="C9" s="533">
        <v>150939.66775678407</v>
      </c>
      <c r="D9" s="533">
        <v>271337.13291416492</v>
      </c>
      <c r="E9" s="533">
        <v>271806.81278786121</v>
      </c>
      <c r="F9" s="533">
        <v>245665.11422193973</v>
      </c>
      <c r="G9" s="533">
        <v>291138.97138832236</v>
      </c>
      <c r="H9" s="533">
        <v>262585.05970388866</v>
      </c>
      <c r="I9" s="533">
        <v>331729.93476985471</v>
      </c>
      <c r="J9" s="533">
        <v>426637.92272132548</v>
      </c>
      <c r="K9" s="533">
        <v>273312.60073265858</v>
      </c>
      <c r="L9" s="533">
        <v>344324.05564775743</v>
      </c>
      <c r="M9" s="533">
        <v>168043.37462047144</v>
      </c>
      <c r="N9" s="533">
        <v>274475.92446051608</v>
      </c>
      <c r="O9" s="533">
        <v>145053.25791831905</v>
      </c>
      <c r="P9" s="533">
        <v>432026.98293655616</v>
      </c>
      <c r="Q9" s="533">
        <v>187261.99371894143</v>
      </c>
      <c r="R9" s="533">
        <v>363093.72208611178</v>
      </c>
      <c r="S9" s="533">
        <v>198604.80817033345</v>
      </c>
      <c r="T9" s="533">
        <f>+T10+T12+T14+T22+T24+T26+T30++T34+T37+T39+T41+T43+T45+T47+T51+T49</f>
        <v>376664.45368044433</v>
      </c>
    </row>
    <row r="10" spans="1:21" x14ac:dyDescent="0.2">
      <c r="A10" s="323">
        <v>1129</v>
      </c>
      <c r="B10" s="324" t="s">
        <v>56</v>
      </c>
      <c r="C10" s="512">
        <f>+C11</f>
        <v>22574.96793134063</v>
      </c>
      <c r="D10" s="512">
        <f t="shared" ref="D10:T10" si="0">+D11</f>
        <v>28218.70991417579</v>
      </c>
      <c r="E10" s="512">
        <f t="shared" si="0"/>
        <v>35071.825179047053</v>
      </c>
      <c r="F10" s="512">
        <f t="shared" si="0"/>
        <v>22913.592450310742</v>
      </c>
      <c r="G10" s="512">
        <f t="shared" si="0"/>
        <v>16382.976727315774</v>
      </c>
      <c r="H10" s="512">
        <f t="shared" si="0"/>
        <v>22552.351586750883</v>
      </c>
      <c r="I10" s="512">
        <f t="shared" si="0"/>
        <v>19385.805029211071</v>
      </c>
      <c r="J10" s="512">
        <f t="shared" si="0"/>
        <v>9066.0872566538255</v>
      </c>
      <c r="K10" s="512">
        <f t="shared" si="0"/>
        <v>15005.868066061013</v>
      </c>
      <c r="L10" s="512">
        <f t="shared" si="0"/>
        <v>18585.007649580592</v>
      </c>
      <c r="M10" s="512">
        <f t="shared" si="0"/>
        <v>14252.720924304513</v>
      </c>
      <c r="N10" s="512">
        <f t="shared" si="0"/>
        <v>13734.27578459765</v>
      </c>
      <c r="O10" s="512">
        <f t="shared" si="0"/>
        <v>16896.793534909062</v>
      </c>
      <c r="P10" s="512">
        <f t="shared" si="0"/>
        <v>16379.23569203226</v>
      </c>
      <c r="Q10" s="512">
        <f t="shared" si="0"/>
        <v>27012.433036551585</v>
      </c>
      <c r="R10" s="512">
        <f t="shared" si="0"/>
        <v>26763.414380243885</v>
      </c>
      <c r="S10" s="512">
        <f t="shared" si="0"/>
        <v>22119.446657661269</v>
      </c>
      <c r="T10" s="512">
        <f t="shared" si="0"/>
        <v>32249.954187629475</v>
      </c>
    </row>
    <row r="11" spans="1:21" x14ac:dyDescent="0.2">
      <c r="A11" s="513"/>
      <c r="B11" s="327" t="s">
        <v>57</v>
      </c>
      <c r="C11" s="534">
        <v>22574.96793134063</v>
      </c>
      <c r="D11" s="534">
        <v>28218.70991417579</v>
      </c>
      <c r="E11" s="534">
        <v>35071.825179047053</v>
      </c>
      <c r="F11" s="534">
        <v>22913.592450310742</v>
      </c>
      <c r="G11" s="534">
        <v>16382.976727315774</v>
      </c>
      <c r="H11" s="534">
        <v>22552.351586750883</v>
      </c>
      <c r="I11" s="534">
        <v>19385.805029211071</v>
      </c>
      <c r="J11" s="534">
        <v>9066.0872566538255</v>
      </c>
      <c r="K11" s="534">
        <v>15005.868066061013</v>
      </c>
      <c r="L11" s="534">
        <v>18585.007649580592</v>
      </c>
      <c r="M11" s="534">
        <v>14252.720924304513</v>
      </c>
      <c r="N11" s="534">
        <v>13734.27578459765</v>
      </c>
      <c r="O11" s="534">
        <v>16896.793534909062</v>
      </c>
      <c r="P11" s="534">
        <v>16379.23569203226</v>
      </c>
      <c r="Q11" s="534">
        <v>27012.433036551585</v>
      </c>
      <c r="R11" s="534">
        <v>26763.414380243885</v>
      </c>
      <c r="S11" s="534">
        <v>22119.446657661269</v>
      </c>
      <c r="T11" s="534">
        <v>32249.954187629475</v>
      </c>
    </row>
    <row r="12" spans="1:21" x14ac:dyDescent="0.2">
      <c r="A12" s="323">
        <v>1131</v>
      </c>
      <c r="B12" s="324" t="s">
        <v>45</v>
      </c>
      <c r="C12" s="535">
        <f>+C13</f>
        <v>16.480000000000004</v>
      </c>
      <c r="D12" s="534">
        <f t="shared" ref="D12:L12" si="1">+D13</f>
        <v>9.2387878787869724</v>
      </c>
      <c r="E12" s="534">
        <f t="shared" si="1"/>
        <v>3.0011655011640692</v>
      </c>
      <c r="F12" s="534">
        <f t="shared" si="1"/>
        <v>2.8840000000000003</v>
      </c>
      <c r="G12" s="534">
        <f t="shared" si="1"/>
        <v>3.1369254460093901</v>
      </c>
      <c r="H12" s="534">
        <f t="shared" si="1"/>
        <v>3.2960000000000003</v>
      </c>
      <c r="I12" s="534">
        <f t="shared" si="1"/>
        <v>3.2960000000000003</v>
      </c>
      <c r="J12" s="534">
        <f t="shared" si="1"/>
        <v>3.2960000000000003</v>
      </c>
      <c r="K12" s="534">
        <f t="shared" si="1"/>
        <v>3.2960000000000003</v>
      </c>
      <c r="L12" s="534">
        <f t="shared" si="1"/>
        <v>3.2960000000000003</v>
      </c>
      <c r="M12" s="534">
        <f>+M13</f>
        <v>3.2960000000000003</v>
      </c>
      <c r="N12" s="534">
        <f t="shared" ref="N12" si="2">+N13</f>
        <v>3.2960000000000003</v>
      </c>
      <c r="O12" s="534">
        <f t="shared" ref="O12" si="3">+O13</f>
        <v>3.2960000000000003</v>
      </c>
      <c r="P12" s="534">
        <f t="shared" ref="P12" si="4">+P13</f>
        <v>3.2960000000000003</v>
      </c>
      <c r="Q12" s="534">
        <f t="shared" ref="Q12" si="5">+Q13</f>
        <v>3.2960000000000003</v>
      </c>
      <c r="R12" s="534">
        <f t="shared" ref="R12:T12" si="6">+R13</f>
        <v>3.2960000000000003</v>
      </c>
      <c r="S12" s="534">
        <f t="shared" si="6"/>
        <v>3.2960000000000003</v>
      </c>
      <c r="T12" s="534">
        <f t="shared" si="6"/>
        <v>3.2960000000000003</v>
      </c>
    </row>
    <row r="13" spans="1:21" x14ac:dyDescent="0.2">
      <c r="A13" s="323"/>
      <c r="B13" s="327" t="s">
        <v>58</v>
      </c>
      <c r="C13" s="534">
        <v>16.480000000000004</v>
      </c>
      <c r="D13" s="534">
        <v>9.2387878787869724</v>
      </c>
      <c r="E13" s="534">
        <v>3.0011655011640692</v>
      </c>
      <c r="F13" s="534">
        <v>2.8840000000000003</v>
      </c>
      <c r="G13" s="534">
        <v>3.1369254460093901</v>
      </c>
      <c r="H13" s="534">
        <v>3.2960000000000003</v>
      </c>
      <c r="I13" s="534">
        <v>3.2960000000000003</v>
      </c>
      <c r="J13" s="534">
        <v>3.2960000000000003</v>
      </c>
      <c r="K13" s="534">
        <v>3.2960000000000003</v>
      </c>
      <c r="L13" s="534">
        <v>3.2960000000000003</v>
      </c>
      <c r="M13" s="534">
        <v>3.2960000000000003</v>
      </c>
      <c r="N13" s="534">
        <v>3.2960000000000003</v>
      </c>
      <c r="O13" s="534">
        <v>3.2960000000000003</v>
      </c>
      <c r="P13" s="534">
        <v>3.2960000000000003</v>
      </c>
      <c r="Q13" s="534">
        <v>3.2960000000000003</v>
      </c>
      <c r="R13" s="534">
        <v>3.2960000000000003</v>
      </c>
      <c r="S13" s="534">
        <v>3.2960000000000003</v>
      </c>
      <c r="T13" s="534">
        <v>3.2960000000000003</v>
      </c>
    </row>
    <row r="14" spans="1:21" x14ac:dyDescent="0.2">
      <c r="A14" s="323">
        <v>1132</v>
      </c>
      <c r="B14" s="324" t="s">
        <v>59</v>
      </c>
      <c r="C14" s="535">
        <f>SUM(C15:C21)</f>
        <v>4808.1607805618123</v>
      </c>
      <c r="D14" s="535">
        <f t="shared" ref="D14:T14" si="7">SUM(D15:D21)</f>
        <v>7310.4472942972752</v>
      </c>
      <c r="E14" s="535">
        <f t="shared" si="7"/>
        <v>7239.6920856139313</v>
      </c>
      <c r="F14" s="535">
        <f t="shared" si="7"/>
        <v>7168.9368769305675</v>
      </c>
      <c r="G14" s="535">
        <f t="shared" si="7"/>
        <v>7164.3210801713849</v>
      </c>
      <c r="H14" s="535">
        <f t="shared" si="7"/>
        <v>7043.9613125449023</v>
      </c>
      <c r="I14" s="535">
        <f t="shared" si="7"/>
        <v>7675.1825858275306</v>
      </c>
      <c r="J14" s="535">
        <f t="shared" si="7"/>
        <v>7675.1825858275306</v>
      </c>
      <c r="K14" s="535">
        <f t="shared" si="7"/>
        <v>7675.1825858275306</v>
      </c>
      <c r="L14" s="535">
        <f t="shared" si="7"/>
        <v>7675.1825858275306</v>
      </c>
      <c r="M14" s="535">
        <f t="shared" si="7"/>
        <v>7675.1825858275306</v>
      </c>
      <c r="N14" s="535">
        <f t="shared" si="7"/>
        <v>7675.1825858275306</v>
      </c>
      <c r="O14" s="535">
        <f t="shared" si="7"/>
        <v>7675.1825858275342</v>
      </c>
      <c r="P14" s="535">
        <f t="shared" si="7"/>
        <v>7675.1825858275342</v>
      </c>
      <c r="Q14" s="535">
        <f t="shared" si="7"/>
        <v>7675.1825858275342</v>
      </c>
      <c r="R14" s="535">
        <f t="shared" si="7"/>
        <v>7675.1825858275342</v>
      </c>
      <c r="S14" s="535">
        <f t="shared" si="7"/>
        <v>7675.1825858275342</v>
      </c>
      <c r="T14" s="535">
        <f t="shared" si="7"/>
        <v>7675.1825858275342</v>
      </c>
    </row>
    <row r="15" spans="1:21" ht="14.25" customHeight="1" x14ac:dyDescent="0.2">
      <c r="A15" s="513"/>
      <c r="B15" s="327" t="s">
        <v>60</v>
      </c>
      <c r="C15" s="534">
        <v>102.8815474537037</v>
      </c>
      <c r="D15" s="534">
        <v>124.13060709525605</v>
      </c>
      <c r="E15" s="534">
        <v>101.81814782507168</v>
      </c>
      <c r="F15" s="534">
        <v>79.505688554887286</v>
      </c>
      <c r="G15" s="534">
        <v>312.00752950779724</v>
      </c>
      <c r="H15" s="534">
        <v>98.584345070284797</v>
      </c>
      <c r="I15" s="534">
        <v>260.03792734254824</v>
      </c>
      <c r="J15" s="534">
        <v>260.03792734254824</v>
      </c>
      <c r="K15" s="534">
        <v>260.03792734254824</v>
      </c>
      <c r="L15" s="534">
        <v>260.03792734254824</v>
      </c>
      <c r="M15" s="534">
        <v>260.03792734254824</v>
      </c>
      <c r="N15" s="534">
        <v>260.03792734254824</v>
      </c>
      <c r="O15" s="534">
        <v>260.0379273425479</v>
      </c>
      <c r="P15" s="534">
        <v>260.0379273425479</v>
      </c>
      <c r="Q15" s="534">
        <v>260.0379273425479</v>
      </c>
      <c r="R15" s="534">
        <v>260.0379273425479</v>
      </c>
      <c r="S15" s="534">
        <v>260.0379273425479</v>
      </c>
      <c r="T15" s="534">
        <v>260.0379273425479</v>
      </c>
    </row>
    <row r="16" spans="1:21" x14ac:dyDescent="0.2">
      <c r="A16" s="329"/>
      <c r="B16" s="327" t="s">
        <v>61</v>
      </c>
      <c r="C16" s="534">
        <v>376.99200000000002</v>
      </c>
      <c r="D16" s="534">
        <v>576.18399999999758</v>
      </c>
      <c r="E16" s="534">
        <v>613.55753846153982</v>
      </c>
      <c r="F16" s="534">
        <v>650.93107692307308</v>
      </c>
      <c r="G16" s="534">
        <v>130.7933333883642</v>
      </c>
      <c r="H16" s="534">
        <v>586.30033334709015</v>
      </c>
      <c r="I16" s="534">
        <v>336.86897619538956</v>
      </c>
      <c r="J16" s="534">
        <v>336.86897619538956</v>
      </c>
      <c r="K16" s="534">
        <v>336.86897619538956</v>
      </c>
      <c r="L16" s="534">
        <v>336.86897619538956</v>
      </c>
      <c r="M16" s="534">
        <v>336.86897619538956</v>
      </c>
      <c r="N16" s="534">
        <v>336.86897619538956</v>
      </c>
      <c r="O16" s="534">
        <v>336.86897619538979</v>
      </c>
      <c r="P16" s="534">
        <v>336.86897619538979</v>
      </c>
      <c r="Q16" s="534">
        <v>336.86897619538979</v>
      </c>
      <c r="R16" s="534">
        <v>336.86897619538979</v>
      </c>
      <c r="S16" s="534">
        <v>336.86897619538979</v>
      </c>
      <c r="T16" s="534">
        <v>336.86897619538979</v>
      </c>
    </row>
    <row r="17" spans="1:20" x14ac:dyDescent="0.2">
      <c r="A17" s="513"/>
      <c r="B17" s="327" t="s">
        <v>62</v>
      </c>
      <c r="C17" s="534">
        <v>483.48998310810811</v>
      </c>
      <c r="D17" s="534">
        <v>463.65835867116391</v>
      </c>
      <c r="E17" s="534">
        <v>414.18550394145274</v>
      </c>
      <c r="F17" s="534">
        <v>364.71264921171957</v>
      </c>
      <c r="G17" s="534">
        <v>454.80240392900043</v>
      </c>
      <c r="H17" s="534">
        <v>300.65759211400234</v>
      </c>
      <c r="I17" s="534">
        <v>727.0173549297125</v>
      </c>
      <c r="J17" s="534">
        <v>727.0173549297125</v>
      </c>
      <c r="K17" s="534">
        <v>727.0173549297125</v>
      </c>
      <c r="L17" s="534">
        <v>727.0173549297125</v>
      </c>
      <c r="M17" s="534">
        <v>727.0173549297125</v>
      </c>
      <c r="N17" s="534">
        <v>727.0173549297125</v>
      </c>
      <c r="O17" s="534">
        <v>727.01735492971238</v>
      </c>
      <c r="P17" s="534">
        <v>727.01735492971238</v>
      </c>
      <c r="Q17" s="534">
        <v>727.01735492971238</v>
      </c>
      <c r="R17" s="534">
        <v>727.01735492971238</v>
      </c>
      <c r="S17" s="534">
        <v>727.01735492971238</v>
      </c>
      <c r="T17" s="534">
        <v>727.01735492971238</v>
      </c>
    </row>
    <row r="18" spans="1:20" x14ac:dyDescent="0.2">
      <c r="A18" s="329"/>
      <c r="B18" s="327" t="s">
        <v>63</v>
      </c>
      <c r="C18" s="534">
        <v>716.68</v>
      </c>
      <c r="D18" s="534">
        <v>1106.8993939393979</v>
      </c>
      <c r="E18" s="534">
        <v>1161.6136596736569</v>
      </c>
      <c r="F18" s="534">
        <v>1216.3279254079289</v>
      </c>
      <c r="G18" s="534">
        <v>568.18192684305222</v>
      </c>
      <c r="H18" s="534">
        <v>1150.0413908016822</v>
      </c>
      <c r="I18" s="534">
        <v>766.66452268890964</v>
      </c>
      <c r="J18" s="534">
        <v>766.66452268890964</v>
      </c>
      <c r="K18" s="534">
        <v>766.66452268890964</v>
      </c>
      <c r="L18" s="534">
        <v>766.66452268890964</v>
      </c>
      <c r="M18" s="534">
        <v>766.66452268890964</v>
      </c>
      <c r="N18" s="534">
        <v>766.66452268890964</v>
      </c>
      <c r="O18" s="534">
        <v>766.66452268891169</v>
      </c>
      <c r="P18" s="534">
        <v>766.66452268891169</v>
      </c>
      <c r="Q18" s="534">
        <v>766.66452268891169</v>
      </c>
      <c r="R18" s="534">
        <v>766.66452268891169</v>
      </c>
      <c r="S18" s="534">
        <v>766.66452268891169</v>
      </c>
      <c r="T18" s="534">
        <v>766.66452268891169</v>
      </c>
    </row>
    <row r="19" spans="1:20" x14ac:dyDescent="0.2">
      <c r="A19" s="329"/>
      <c r="B19" s="327" t="s">
        <v>64</v>
      </c>
      <c r="C19" s="534">
        <v>108.40124999999999</v>
      </c>
      <c r="D19" s="534">
        <v>129.35217701569206</v>
      </c>
      <c r="E19" s="534">
        <v>122.34246415043332</v>
      </c>
      <c r="F19" s="534">
        <v>115.332751285173</v>
      </c>
      <c r="G19" s="534">
        <v>62.79663669769662</v>
      </c>
      <c r="H19" s="534">
        <v>89.931725124101987</v>
      </c>
      <c r="I19" s="534">
        <v>160.83657782145499</v>
      </c>
      <c r="J19" s="534">
        <v>160.83657782145499</v>
      </c>
      <c r="K19" s="534">
        <v>160.83657782145499</v>
      </c>
      <c r="L19" s="534">
        <v>160.83657782145499</v>
      </c>
      <c r="M19" s="534">
        <v>160.83657782145499</v>
      </c>
      <c r="N19" s="534">
        <v>160.83657782145499</v>
      </c>
      <c r="O19" s="534">
        <v>160.83657782145511</v>
      </c>
      <c r="P19" s="534">
        <v>160.83657782145511</v>
      </c>
      <c r="Q19" s="534">
        <v>160.83657782145511</v>
      </c>
      <c r="R19" s="534">
        <v>160.83657782145511</v>
      </c>
      <c r="S19" s="534">
        <v>160.83657782145511</v>
      </c>
      <c r="T19" s="534">
        <v>160.83657782145511</v>
      </c>
    </row>
    <row r="20" spans="1:20" x14ac:dyDescent="0.2">
      <c r="A20" s="329"/>
      <c r="B20" s="327" t="s">
        <v>65</v>
      </c>
      <c r="C20" s="534">
        <v>2630.9160000000002</v>
      </c>
      <c r="D20" s="534">
        <v>4344.5015454545573</v>
      </c>
      <c r="E20" s="534">
        <v>4276.6605524475599</v>
      </c>
      <c r="F20" s="534">
        <v>4208.8195594405634</v>
      </c>
      <c r="G20" s="534">
        <v>5492.2394123136273</v>
      </c>
      <c r="H20" s="534">
        <v>4410.9527848965954</v>
      </c>
      <c r="I20" s="534">
        <v>4809.2005855150155</v>
      </c>
      <c r="J20" s="534">
        <v>4809.2005855150155</v>
      </c>
      <c r="K20" s="534">
        <v>4809.2005855150155</v>
      </c>
      <c r="L20" s="534">
        <v>4809.2005855150155</v>
      </c>
      <c r="M20" s="534">
        <v>4809.2005855150155</v>
      </c>
      <c r="N20" s="534">
        <v>4809.2005855150155</v>
      </c>
      <c r="O20" s="534">
        <v>4809.2005855150182</v>
      </c>
      <c r="P20" s="534">
        <v>4809.2005855150182</v>
      </c>
      <c r="Q20" s="534">
        <v>4809.2005855150182</v>
      </c>
      <c r="R20" s="534">
        <v>4809.2005855150182</v>
      </c>
      <c r="S20" s="534">
        <v>4809.2005855150182</v>
      </c>
      <c r="T20" s="534">
        <v>4809.2005855150182</v>
      </c>
    </row>
    <row r="21" spans="1:20" x14ac:dyDescent="0.2">
      <c r="A21" s="329"/>
      <c r="B21" s="327" t="s">
        <v>66</v>
      </c>
      <c r="C21" s="534">
        <v>388.8</v>
      </c>
      <c r="D21" s="534">
        <v>565.72121212121101</v>
      </c>
      <c r="E21" s="534">
        <v>549.51421911421698</v>
      </c>
      <c r="F21" s="534">
        <v>533.30722610722296</v>
      </c>
      <c r="G21" s="534">
        <v>143.49983749184696</v>
      </c>
      <c r="H21" s="534">
        <v>407.49314119114541</v>
      </c>
      <c r="I21" s="534">
        <v>614.55664133449943</v>
      </c>
      <c r="J21" s="534">
        <v>614.55664133449943</v>
      </c>
      <c r="K21" s="534">
        <v>614.55664133449943</v>
      </c>
      <c r="L21" s="534">
        <v>614.55664133449943</v>
      </c>
      <c r="M21" s="534">
        <v>614.55664133449943</v>
      </c>
      <c r="N21" s="534">
        <v>614.55664133449943</v>
      </c>
      <c r="O21" s="534">
        <v>614.5566413344992</v>
      </c>
      <c r="P21" s="534">
        <v>614.5566413344992</v>
      </c>
      <c r="Q21" s="534">
        <v>614.5566413344992</v>
      </c>
      <c r="R21" s="534">
        <v>614.5566413344992</v>
      </c>
      <c r="S21" s="534">
        <v>614.5566413344992</v>
      </c>
      <c r="T21" s="534">
        <v>614.5566413344992</v>
      </c>
    </row>
    <row r="22" spans="1:20" x14ac:dyDescent="0.2">
      <c r="A22" s="323">
        <v>1211</v>
      </c>
      <c r="B22" s="324" t="s">
        <v>67</v>
      </c>
      <c r="C22" s="535">
        <f>+C23</f>
        <v>15439.322701884788</v>
      </c>
      <c r="D22" s="535">
        <f t="shared" ref="D22:T22" si="8">+D23</f>
        <v>19577.429116977863</v>
      </c>
      <c r="E22" s="535">
        <f t="shared" si="8"/>
        <v>20298.395101464921</v>
      </c>
      <c r="F22" s="535">
        <f t="shared" si="8"/>
        <v>18843.056740217282</v>
      </c>
      <c r="G22" s="535">
        <f t="shared" si="8"/>
        <v>19263.682297798965</v>
      </c>
      <c r="H22" s="535">
        <f t="shared" si="8"/>
        <v>17234.066227523701</v>
      </c>
      <c r="I22" s="535">
        <f t="shared" si="8"/>
        <v>16564.919673171647</v>
      </c>
      <c r="J22" s="535">
        <f t="shared" si="8"/>
        <v>22643.340690006931</v>
      </c>
      <c r="K22" s="535">
        <f t="shared" si="8"/>
        <v>16500.717950172904</v>
      </c>
      <c r="L22" s="535">
        <f t="shared" si="8"/>
        <v>16778.937829826973</v>
      </c>
      <c r="M22" s="535">
        <f t="shared" si="8"/>
        <v>19097.536133553662</v>
      </c>
      <c r="N22" s="535">
        <f t="shared" si="8"/>
        <v>16080.688232247821</v>
      </c>
      <c r="O22" s="535">
        <f t="shared" si="8"/>
        <v>13365.726216956669</v>
      </c>
      <c r="P22" s="535">
        <f t="shared" si="8"/>
        <v>14062.951715126037</v>
      </c>
      <c r="Q22" s="535">
        <f t="shared" si="8"/>
        <v>13938.235027003768</v>
      </c>
      <c r="R22" s="535">
        <f t="shared" si="8"/>
        <v>13349.191666485995</v>
      </c>
      <c r="S22" s="535">
        <f t="shared" si="8"/>
        <v>10763.619956623575</v>
      </c>
      <c r="T22" s="535">
        <f t="shared" si="8"/>
        <v>12023.858070312963</v>
      </c>
    </row>
    <row r="23" spans="1:20" x14ac:dyDescent="0.2">
      <c r="A23" s="323"/>
      <c r="B23" s="327" t="s">
        <v>68</v>
      </c>
      <c r="C23" s="534">
        <v>15439.322701884788</v>
      </c>
      <c r="D23" s="534">
        <v>19577.429116977863</v>
      </c>
      <c r="E23" s="534">
        <v>20298.395101464921</v>
      </c>
      <c r="F23" s="534">
        <v>18843.056740217282</v>
      </c>
      <c r="G23" s="534">
        <v>19263.682297798965</v>
      </c>
      <c r="H23" s="534">
        <v>17234.066227523701</v>
      </c>
      <c r="I23" s="534">
        <v>16564.919673171647</v>
      </c>
      <c r="J23" s="534">
        <v>22643.340690006931</v>
      </c>
      <c r="K23" s="534">
        <v>16500.717950172904</v>
      </c>
      <c r="L23" s="534">
        <v>16778.937829826973</v>
      </c>
      <c r="M23" s="534">
        <v>19097.536133553662</v>
      </c>
      <c r="N23" s="534">
        <v>16080.688232247821</v>
      </c>
      <c r="O23" s="534">
        <v>13365.726216956669</v>
      </c>
      <c r="P23" s="534">
        <v>14062.951715126037</v>
      </c>
      <c r="Q23" s="534">
        <v>13938.235027003768</v>
      </c>
      <c r="R23" s="534">
        <v>13349.191666485995</v>
      </c>
      <c r="S23" s="534">
        <v>10763.619956623575</v>
      </c>
      <c r="T23" s="534">
        <v>12023.858070312963</v>
      </c>
    </row>
    <row r="24" spans="1:20" x14ac:dyDescent="0.2">
      <c r="A24" s="323">
        <v>1220</v>
      </c>
      <c r="B24" s="324" t="s">
        <v>48</v>
      </c>
      <c r="C24" s="535">
        <f>+C25</f>
        <v>383.33445402326777</v>
      </c>
      <c r="D24" s="535">
        <f t="shared" ref="D24:T24" si="9">+D25</f>
        <v>383.33445402326777</v>
      </c>
      <c r="E24" s="535">
        <f t="shared" si="9"/>
        <v>286.25330235347508</v>
      </c>
      <c r="F24" s="535">
        <f t="shared" si="9"/>
        <v>235.37966813399041</v>
      </c>
      <c r="G24" s="535">
        <f t="shared" si="9"/>
        <v>53.593684034548843</v>
      </c>
      <c r="H24" s="535">
        <f t="shared" si="9"/>
        <v>600.31338061449753</v>
      </c>
      <c r="I24" s="535">
        <f t="shared" si="9"/>
        <v>600.31338061449753</v>
      </c>
      <c r="J24" s="535">
        <f t="shared" si="9"/>
        <v>600.31338061449753</v>
      </c>
      <c r="K24" s="535">
        <f t="shared" si="9"/>
        <v>600.31338061449753</v>
      </c>
      <c r="L24" s="535">
        <f t="shared" si="9"/>
        <v>600.31338061449753</v>
      </c>
      <c r="M24" s="535">
        <f t="shared" si="9"/>
        <v>600.31338061449753</v>
      </c>
      <c r="N24" s="535">
        <f t="shared" si="9"/>
        <v>600.31338061449753</v>
      </c>
      <c r="O24" s="535">
        <f t="shared" si="9"/>
        <v>600.31338061449594</v>
      </c>
      <c r="P24" s="535">
        <f t="shared" si="9"/>
        <v>600.31338061449594</v>
      </c>
      <c r="Q24" s="535">
        <f t="shared" si="9"/>
        <v>600.31338061449594</v>
      </c>
      <c r="R24" s="535">
        <f t="shared" si="9"/>
        <v>600.31338061449594</v>
      </c>
      <c r="S24" s="535">
        <f t="shared" si="9"/>
        <v>600.31338061449594</v>
      </c>
      <c r="T24" s="535">
        <f t="shared" si="9"/>
        <v>600.31338061449594</v>
      </c>
    </row>
    <row r="25" spans="1:20" x14ac:dyDescent="0.2">
      <c r="A25" s="329"/>
      <c r="B25" s="327" t="s">
        <v>69</v>
      </c>
      <c r="C25" s="534">
        <v>383.33445402326777</v>
      </c>
      <c r="D25" s="534">
        <v>383.33445402326777</v>
      </c>
      <c r="E25" s="534">
        <v>286.25330235347508</v>
      </c>
      <c r="F25" s="534">
        <v>235.37966813399041</v>
      </c>
      <c r="G25" s="534">
        <v>53.593684034548843</v>
      </c>
      <c r="H25" s="534">
        <v>600.31338061449753</v>
      </c>
      <c r="I25" s="534">
        <v>600.31338061449753</v>
      </c>
      <c r="J25" s="534">
        <v>600.31338061449753</v>
      </c>
      <c r="K25" s="534">
        <v>600.31338061449753</v>
      </c>
      <c r="L25" s="534">
        <v>600.31338061449753</v>
      </c>
      <c r="M25" s="534">
        <v>600.31338061449753</v>
      </c>
      <c r="N25" s="534">
        <v>600.31338061449753</v>
      </c>
      <c r="O25" s="534">
        <v>600.31338061449594</v>
      </c>
      <c r="P25" s="534">
        <v>600.31338061449594</v>
      </c>
      <c r="Q25" s="534">
        <v>600.31338061449594</v>
      </c>
      <c r="R25" s="534">
        <v>600.31338061449594</v>
      </c>
      <c r="S25" s="534">
        <v>600.31338061449594</v>
      </c>
      <c r="T25" s="534">
        <v>600.31338061449594</v>
      </c>
    </row>
    <row r="26" spans="1:20" x14ac:dyDescent="0.2">
      <c r="A26" s="323">
        <v>1231</v>
      </c>
      <c r="B26" s="324" t="s">
        <v>46</v>
      </c>
      <c r="C26" s="535">
        <f>SUM(C27:C29)</f>
        <v>1287.515625</v>
      </c>
      <c r="D26" s="535">
        <f t="shared" ref="D26:T26" si="10">SUM(D27:D29)</f>
        <v>2739.7629479166662</v>
      </c>
      <c r="E26" s="535">
        <f t="shared" si="10"/>
        <v>1640.8749334936601</v>
      </c>
      <c r="F26" s="535">
        <f t="shared" si="10"/>
        <v>1382.2588661551381</v>
      </c>
      <c r="G26" s="535">
        <f t="shared" si="10"/>
        <v>1610.0111739583331</v>
      </c>
      <c r="H26" s="535">
        <f t="shared" si="10"/>
        <v>3672.2599298363093</v>
      </c>
      <c r="I26" s="535">
        <f t="shared" si="10"/>
        <v>3672.2599298363093</v>
      </c>
      <c r="J26" s="535">
        <f t="shared" si="10"/>
        <v>3672.2599298363093</v>
      </c>
      <c r="K26" s="535">
        <f t="shared" si="10"/>
        <v>3672.2599298363093</v>
      </c>
      <c r="L26" s="535">
        <f t="shared" si="10"/>
        <v>3672.2599298363093</v>
      </c>
      <c r="M26" s="535">
        <f t="shared" si="10"/>
        <v>3672.2599298363093</v>
      </c>
      <c r="N26" s="535">
        <f t="shared" si="10"/>
        <v>3672.2599298363093</v>
      </c>
      <c r="O26" s="535">
        <f t="shared" si="10"/>
        <v>3672.2599298363098</v>
      </c>
      <c r="P26" s="535">
        <f t="shared" si="10"/>
        <v>3672.2599298363098</v>
      </c>
      <c r="Q26" s="535">
        <f t="shared" si="10"/>
        <v>3672.2599298363098</v>
      </c>
      <c r="R26" s="535">
        <f t="shared" si="10"/>
        <v>3672.2599298363098</v>
      </c>
      <c r="S26" s="535">
        <f t="shared" si="10"/>
        <v>3672.2599298363098</v>
      </c>
      <c r="T26" s="535">
        <f t="shared" si="10"/>
        <v>3672.2599298363098</v>
      </c>
    </row>
    <row r="27" spans="1:20" x14ac:dyDescent="0.2">
      <c r="A27" s="329"/>
      <c r="B27" s="327" t="s">
        <v>70</v>
      </c>
      <c r="C27" s="534">
        <v>736.2</v>
      </c>
      <c r="D27" s="534">
        <v>1842.136</v>
      </c>
      <c r="E27" s="534">
        <v>1028.6664615384909</v>
      </c>
      <c r="F27" s="534">
        <v>861.25512087915808</v>
      </c>
      <c r="G27" s="534">
        <v>83.599600000000024</v>
      </c>
      <c r="H27" s="534">
        <v>2049.3353999999995</v>
      </c>
      <c r="I27" s="534">
        <v>2049.3353999999995</v>
      </c>
      <c r="J27" s="534">
        <v>2049.3353999999995</v>
      </c>
      <c r="K27" s="534">
        <v>2049.3353999999995</v>
      </c>
      <c r="L27" s="534">
        <v>2049.3353999999995</v>
      </c>
      <c r="M27" s="534">
        <v>2049.3353999999995</v>
      </c>
      <c r="N27" s="534">
        <v>2049.3353999999995</v>
      </c>
      <c r="O27" s="534">
        <v>2049.3353999999999</v>
      </c>
      <c r="P27" s="534">
        <v>2049.3353999999999</v>
      </c>
      <c r="Q27" s="534">
        <v>2049.3353999999999</v>
      </c>
      <c r="R27" s="534">
        <v>2049.3353999999999</v>
      </c>
      <c r="S27" s="534">
        <v>2049.3353999999999</v>
      </c>
      <c r="T27" s="534">
        <v>2049.3353999999999</v>
      </c>
    </row>
    <row r="28" spans="1:20" x14ac:dyDescent="0.2">
      <c r="A28" s="513"/>
      <c r="B28" s="327" t="s">
        <v>71</v>
      </c>
      <c r="C28" s="534">
        <v>292.91562499999992</v>
      </c>
      <c r="D28" s="534">
        <v>311.46694791666664</v>
      </c>
      <c r="E28" s="534">
        <v>135.26693349362469</v>
      </c>
      <c r="F28" s="534">
        <v>108.9536353858698</v>
      </c>
      <c r="G28" s="534">
        <v>690.0115739583332</v>
      </c>
      <c r="H28" s="534">
        <v>698.51310126488102</v>
      </c>
      <c r="I28" s="534">
        <v>698.51310126488102</v>
      </c>
      <c r="J28" s="534">
        <v>698.51310126488102</v>
      </c>
      <c r="K28" s="534">
        <v>698.51310126488102</v>
      </c>
      <c r="L28" s="534">
        <v>698.51310126488102</v>
      </c>
      <c r="M28" s="534">
        <v>698.51310126488102</v>
      </c>
      <c r="N28" s="534">
        <v>698.51310126488102</v>
      </c>
      <c r="O28" s="534">
        <v>698.51310126488102</v>
      </c>
      <c r="P28" s="534">
        <v>698.51310126488102</v>
      </c>
      <c r="Q28" s="534">
        <v>698.51310126488102</v>
      </c>
      <c r="R28" s="534">
        <v>698.51310126488102</v>
      </c>
      <c r="S28" s="534">
        <v>698.51310126488102</v>
      </c>
      <c r="T28" s="534">
        <v>698.51310126488102</v>
      </c>
    </row>
    <row r="29" spans="1:20" x14ac:dyDescent="0.2">
      <c r="A29" s="513"/>
      <c r="B29" s="327" t="s">
        <v>72</v>
      </c>
      <c r="C29" s="534">
        <v>258.39999999999998</v>
      </c>
      <c r="D29" s="534">
        <v>586.16</v>
      </c>
      <c r="E29" s="534">
        <v>476.94153846154455</v>
      </c>
      <c r="F29" s="534">
        <v>412.05010989011032</v>
      </c>
      <c r="G29" s="534">
        <v>836.4</v>
      </c>
      <c r="H29" s="534">
        <v>924.41142857142847</v>
      </c>
      <c r="I29" s="534">
        <v>924.41142857142847</v>
      </c>
      <c r="J29" s="534">
        <v>924.41142857142847</v>
      </c>
      <c r="K29" s="534">
        <v>924.41142857142847</v>
      </c>
      <c r="L29" s="534">
        <v>924.41142857142847</v>
      </c>
      <c r="M29" s="534">
        <v>924.41142857142847</v>
      </c>
      <c r="N29" s="534">
        <v>924.41142857142847</v>
      </c>
      <c r="O29" s="534">
        <v>924.41142857142904</v>
      </c>
      <c r="P29" s="534">
        <v>924.41142857142904</v>
      </c>
      <c r="Q29" s="534">
        <v>924.41142857142904</v>
      </c>
      <c r="R29" s="534">
        <v>924.41142857142904</v>
      </c>
      <c r="S29" s="534">
        <v>924.41142857142904</v>
      </c>
      <c r="T29" s="534">
        <v>924.41142857142904</v>
      </c>
    </row>
    <row r="30" spans="1:20" x14ac:dyDescent="0.2">
      <c r="A30" s="323">
        <v>1232</v>
      </c>
      <c r="B30" s="324" t="s">
        <v>47</v>
      </c>
      <c r="C30" s="535">
        <f>SUM(C31:C33)</f>
        <v>846.59333333333325</v>
      </c>
      <c r="D30" s="535">
        <f t="shared" ref="D30:T30" si="11">SUM(D31:D33)</f>
        <v>4814.4733333333334</v>
      </c>
      <c r="E30" s="535">
        <f t="shared" si="11"/>
        <v>4267.6230256410281</v>
      </c>
      <c r="F30" s="535">
        <f t="shared" si="11"/>
        <v>2046.5594578754435</v>
      </c>
      <c r="G30" s="535">
        <f t="shared" si="11"/>
        <v>914.32579999999984</v>
      </c>
      <c r="H30" s="535">
        <f t="shared" si="11"/>
        <v>3293.0832714285716</v>
      </c>
      <c r="I30" s="535">
        <f t="shared" si="11"/>
        <v>3293.0832714285716</v>
      </c>
      <c r="J30" s="535">
        <f t="shared" si="11"/>
        <v>3293.0832714285716</v>
      </c>
      <c r="K30" s="535">
        <f t="shared" si="11"/>
        <v>3293.0832714285716</v>
      </c>
      <c r="L30" s="535">
        <f t="shared" si="11"/>
        <v>3293.0832714285716</v>
      </c>
      <c r="M30" s="535">
        <f t="shared" si="11"/>
        <v>3293.0832714285716</v>
      </c>
      <c r="N30" s="535">
        <f t="shared" si="11"/>
        <v>3293.0832714285716</v>
      </c>
      <c r="O30" s="535">
        <f t="shared" si="11"/>
        <v>3293.0832714285661</v>
      </c>
      <c r="P30" s="535">
        <f t="shared" si="11"/>
        <v>3293.0832714285661</v>
      </c>
      <c r="Q30" s="535">
        <f t="shared" si="11"/>
        <v>3293.0832714285661</v>
      </c>
      <c r="R30" s="535">
        <f t="shared" si="11"/>
        <v>3293.0832714285661</v>
      </c>
      <c r="S30" s="535">
        <f t="shared" si="11"/>
        <v>3293.0832714285661</v>
      </c>
      <c r="T30" s="535">
        <f t="shared" si="11"/>
        <v>3293.0832714285661</v>
      </c>
    </row>
    <row r="31" spans="1:20" x14ac:dyDescent="0.2">
      <c r="A31" s="329"/>
      <c r="B31" s="327" t="s">
        <v>73</v>
      </c>
      <c r="C31" s="534">
        <v>230.76</v>
      </c>
      <c r="D31" s="534">
        <v>967.91</v>
      </c>
      <c r="E31" s="534">
        <v>302.05892307693023</v>
      </c>
      <c r="F31" s="534">
        <v>233.11268131868439</v>
      </c>
      <c r="G31" s="534">
        <v>297.29579999999999</v>
      </c>
      <c r="H31" s="534">
        <v>749.86927142857144</v>
      </c>
      <c r="I31" s="534">
        <v>749.86927142857144</v>
      </c>
      <c r="J31" s="534">
        <v>749.86927142857144</v>
      </c>
      <c r="K31" s="534">
        <v>749.86927142857144</v>
      </c>
      <c r="L31" s="534">
        <v>749.86927142857144</v>
      </c>
      <c r="M31" s="534">
        <v>749.86927142857144</v>
      </c>
      <c r="N31" s="534">
        <v>749.86927142857144</v>
      </c>
      <c r="O31" s="534">
        <v>749.86927142857201</v>
      </c>
      <c r="P31" s="534">
        <v>749.86927142857201</v>
      </c>
      <c r="Q31" s="534">
        <v>749.86927142857201</v>
      </c>
      <c r="R31" s="534">
        <v>749.86927142857201</v>
      </c>
      <c r="S31" s="534">
        <v>749.86927142857201</v>
      </c>
      <c r="T31" s="534">
        <v>749.86927142857201</v>
      </c>
    </row>
    <row r="32" spans="1:20" x14ac:dyDescent="0.2">
      <c r="A32" s="329"/>
      <c r="B32" s="327" t="s">
        <v>74</v>
      </c>
      <c r="C32" s="534">
        <v>233.33333333333334</v>
      </c>
      <c r="D32" s="534">
        <v>800.33333333333337</v>
      </c>
      <c r="E32" s="534">
        <v>446.56410256409805</v>
      </c>
      <c r="F32" s="534">
        <v>458.58974358973808</v>
      </c>
      <c r="G32" s="534">
        <v>3.5</v>
      </c>
      <c r="H32" s="534">
        <v>336.75000000000006</v>
      </c>
      <c r="I32" s="534">
        <v>336.75000000000006</v>
      </c>
      <c r="J32" s="534">
        <v>336.75000000000006</v>
      </c>
      <c r="K32" s="534">
        <v>336.75000000000006</v>
      </c>
      <c r="L32" s="534">
        <v>336.75000000000006</v>
      </c>
      <c r="M32" s="534">
        <v>336.75000000000006</v>
      </c>
      <c r="N32" s="534">
        <v>336.75000000000006</v>
      </c>
      <c r="O32" s="534">
        <v>336.74999999999983</v>
      </c>
      <c r="P32" s="534">
        <v>336.74999999999983</v>
      </c>
      <c r="Q32" s="534">
        <v>336.74999999999983</v>
      </c>
      <c r="R32" s="534">
        <v>336.74999999999983</v>
      </c>
      <c r="S32" s="534">
        <v>336.74999999999983</v>
      </c>
      <c r="T32" s="534">
        <v>336.74999999999983</v>
      </c>
    </row>
    <row r="33" spans="1:20" x14ac:dyDescent="0.2">
      <c r="A33" s="329"/>
      <c r="B33" s="327" t="s">
        <v>75</v>
      </c>
      <c r="C33" s="534">
        <v>382.49999999999994</v>
      </c>
      <c r="D33" s="534">
        <v>3046.2299999999996</v>
      </c>
      <c r="E33" s="534">
        <v>3518.9999999999995</v>
      </c>
      <c r="F33" s="534">
        <v>1354.857032967021</v>
      </c>
      <c r="G33" s="534">
        <v>613.52999999999986</v>
      </c>
      <c r="H33" s="534">
        <v>2206.4639999999999</v>
      </c>
      <c r="I33" s="534">
        <v>2206.4639999999999</v>
      </c>
      <c r="J33" s="534">
        <v>2206.4639999999999</v>
      </c>
      <c r="K33" s="534">
        <v>2206.4639999999999</v>
      </c>
      <c r="L33" s="534">
        <v>2206.4639999999999</v>
      </c>
      <c r="M33" s="534">
        <v>2206.4639999999999</v>
      </c>
      <c r="N33" s="534">
        <v>2206.4639999999999</v>
      </c>
      <c r="O33" s="534">
        <v>2206.4639999999945</v>
      </c>
      <c r="P33" s="534">
        <v>2206.4639999999945</v>
      </c>
      <c r="Q33" s="534">
        <v>2206.4639999999945</v>
      </c>
      <c r="R33" s="534">
        <v>2206.4639999999945</v>
      </c>
      <c r="S33" s="534">
        <v>2206.4639999999945</v>
      </c>
      <c r="T33" s="534">
        <v>2206.4639999999945</v>
      </c>
    </row>
    <row r="34" spans="1:20" x14ac:dyDescent="0.2">
      <c r="A34" s="323">
        <v>1242</v>
      </c>
      <c r="B34" s="324" t="s">
        <v>76</v>
      </c>
      <c r="C34" s="535">
        <f>+C35+C36</f>
        <v>6970.3407530839631</v>
      </c>
      <c r="D34" s="535">
        <f t="shared" ref="D34:T34" si="12">+D35+D36</f>
        <v>18944.996617588538</v>
      </c>
      <c r="E34" s="535">
        <f t="shared" si="12"/>
        <v>19756.045025329811</v>
      </c>
      <c r="F34" s="535">
        <f t="shared" si="12"/>
        <v>17352.72062123119</v>
      </c>
      <c r="G34" s="535">
        <f t="shared" si="12"/>
        <v>7578.4101719060873</v>
      </c>
      <c r="H34" s="535">
        <f t="shared" si="12"/>
        <v>4968.1863452049338</v>
      </c>
      <c r="I34" s="535">
        <f t="shared" si="12"/>
        <v>9754.7109867563649</v>
      </c>
      <c r="J34" s="535">
        <f t="shared" si="12"/>
        <v>11779.156987863111</v>
      </c>
      <c r="K34" s="535">
        <f t="shared" si="12"/>
        <v>12304.973780541184</v>
      </c>
      <c r="L34" s="535">
        <f t="shared" si="12"/>
        <v>12715.768149820929</v>
      </c>
      <c r="M34" s="535">
        <f t="shared" si="12"/>
        <v>14358.945626939911</v>
      </c>
      <c r="N34" s="535">
        <f t="shared" si="12"/>
        <v>12789.711136291284</v>
      </c>
      <c r="O34" s="535">
        <f t="shared" si="12"/>
        <v>14367.161514325504</v>
      </c>
      <c r="P34" s="535">
        <f t="shared" si="12"/>
        <v>14367.161514325504</v>
      </c>
      <c r="Q34" s="535">
        <f t="shared" si="12"/>
        <v>9145.9650807799426</v>
      </c>
      <c r="R34" s="535">
        <f t="shared" si="12"/>
        <v>11653.327669269271</v>
      </c>
      <c r="S34" s="535">
        <f t="shared" si="12"/>
        <v>5213.3523501677337</v>
      </c>
      <c r="T34" s="535">
        <f t="shared" si="12"/>
        <v>9145.9650807799426</v>
      </c>
    </row>
    <row r="35" spans="1:20" x14ac:dyDescent="0.2">
      <c r="A35" s="329"/>
      <c r="B35" s="327" t="s">
        <v>77</v>
      </c>
      <c r="C35" s="534">
        <v>459.25</v>
      </c>
      <c r="D35" s="534">
        <v>459.25</v>
      </c>
      <c r="E35" s="534">
        <v>859.50403846152813</v>
      </c>
      <c r="F35" s="534">
        <v>928.8457417582415</v>
      </c>
      <c r="G35" s="534">
        <v>623.66150000000005</v>
      </c>
      <c r="H35" s="534">
        <v>391.93707142857141</v>
      </c>
      <c r="I35" s="534">
        <v>391.93707142857141</v>
      </c>
      <c r="J35" s="534">
        <v>391.93707142857141</v>
      </c>
      <c r="K35" s="534">
        <v>391.93707142857141</v>
      </c>
      <c r="L35" s="534">
        <v>391.93707142857141</v>
      </c>
      <c r="M35" s="534">
        <v>391.93707142857141</v>
      </c>
      <c r="N35" s="534">
        <v>391.93707142857141</v>
      </c>
      <c r="O35" s="534">
        <v>391.93707142857124</v>
      </c>
      <c r="P35" s="534">
        <v>391.93707142857124</v>
      </c>
      <c r="Q35" s="534">
        <v>391.93707142857124</v>
      </c>
      <c r="R35" s="534">
        <v>391.93707142857124</v>
      </c>
      <c r="S35" s="534">
        <v>391.93707142857124</v>
      </c>
      <c r="T35" s="534">
        <v>391.93707142857124</v>
      </c>
    </row>
    <row r="36" spans="1:20" x14ac:dyDescent="0.2">
      <c r="A36" s="329"/>
      <c r="B36" s="327" t="s">
        <v>78</v>
      </c>
      <c r="C36" s="534">
        <v>6511.0907530839631</v>
      </c>
      <c r="D36" s="534">
        <v>18485.746617588538</v>
      </c>
      <c r="E36" s="534">
        <v>18896.540986868284</v>
      </c>
      <c r="F36" s="534">
        <v>16423.874879472947</v>
      </c>
      <c r="G36" s="534">
        <v>6954.7486719060871</v>
      </c>
      <c r="H36" s="534">
        <v>4576.2492737763623</v>
      </c>
      <c r="I36" s="534">
        <v>9362.7739153277944</v>
      </c>
      <c r="J36" s="534">
        <v>11387.21991643454</v>
      </c>
      <c r="K36" s="534">
        <v>11913.036709112614</v>
      </c>
      <c r="L36" s="534">
        <v>12323.831078392359</v>
      </c>
      <c r="M36" s="534">
        <v>13967.00855551134</v>
      </c>
      <c r="N36" s="534">
        <v>12397.774064862713</v>
      </c>
      <c r="O36" s="534">
        <v>13975.224442896933</v>
      </c>
      <c r="P36" s="534">
        <v>13975.224442896933</v>
      </c>
      <c r="Q36" s="534">
        <v>8754.028009351372</v>
      </c>
      <c r="R36" s="534">
        <v>11261.3905978407</v>
      </c>
      <c r="S36" s="534">
        <v>4821.4152787391622</v>
      </c>
      <c r="T36" s="534">
        <v>8754.028009351372</v>
      </c>
    </row>
    <row r="37" spans="1:20" x14ac:dyDescent="0.2">
      <c r="A37" s="323">
        <v>1249</v>
      </c>
      <c r="B37" s="324" t="s">
        <v>49</v>
      </c>
      <c r="C37" s="535">
        <f>+C38</f>
        <v>1640.46875</v>
      </c>
      <c r="D37" s="535">
        <f t="shared" ref="D37:T37" si="13">+D38</f>
        <v>1640.46875</v>
      </c>
      <c r="E37" s="535">
        <f t="shared" si="13"/>
        <v>1656.8734374999999</v>
      </c>
      <c r="F37" s="535">
        <f t="shared" si="13"/>
        <v>1534.4692307692453</v>
      </c>
      <c r="G37" s="535">
        <f t="shared" si="13"/>
        <v>79.070593749999986</v>
      </c>
      <c r="H37" s="535">
        <f t="shared" si="13"/>
        <v>2339.8005781249999</v>
      </c>
      <c r="I37" s="535">
        <f t="shared" si="13"/>
        <v>2339.8005781249999</v>
      </c>
      <c r="J37" s="535">
        <f t="shared" si="13"/>
        <v>2339.8005781249999</v>
      </c>
      <c r="K37" s="535">
        <f t="shared" si="13"/>
        <v>2339.8005781249999</v>
      </c>
      <c r="L37" s="535">
        <f t="shared" si="13"/>
        <v>2339.8005781249999</v>
      </c>
      <c r="M37" s="535">
        <f t="shared" si="13"/>
        <v>2339.8005781249999</v>
      </c>
      <c r="N37" s="535">
        <f t="shared" si="13"/>
        <v>2339.8005781249999</v>
      </c>
      <c r="O37" s="535">
        <f t="shared" si="13"/>
        <v>2339.8005781249999</v>
      </c>
      <c r="P37" s="535">
        <f t="shared" si="13"/>
        <v>2339.8005781249999</v>
      </c>
      <c r="Q37" s="535">
        <f t="shared" si="13"/>
        <v>2339.8005781249999</v>
      </c>
      <c r="R37" s="535">
        <f t="shared" si="13"/>
        <v>2339.8005781249999</v>
      </c>
      <c r="S37" s="535">
        <f t="shared" si="13"/>
        <v>2339.8005781249999</v>
      </c>
      <c r="T37" s="535">
        <f t="shared" si="13"/>
        <v>2339.8005781249999</v>
      </c>
    </row>
    <row r="38" spans="1:20" x14ac:dyDescent="0.2">
      <c r="A38" s="329"/>
      <c r="B38" s="327" t="s">
        <v>79</v>
      </c>
      <c r="C38" s="534">
        <v>1640.46875</v>
      </c>
      <c r="D38" s="534">
        <v>1640.46875</v>
      </c>
      <c r="E38" s="534">
        <v>1656.8734374999999</v>
      </c>
      <c r="F38" s="534">
        <v>1534.4692307692453</v>
      </c>
      <c r="G38" s="534">
        <v>79.070593749999986</v>
      </c>
      <c r="H38" s="534">
        <v>2339.8005781249999</v>
      </c>
      <c r="I38" s="534">
        <v>2339.8005781249999</v>
      </c>
      <c r="J38" s="534">
        <v>2339.8005781249999</v>
      </c>
      <c r="K38" s="534">
        <v>2339.8005781249999</v>
      </c>
      <c r="L38" s="534">
        <v>2339.8005781249999</v>
      </c>
      <c r="M38" s="534">
        <v>2339.8005781249999</v>
      </c>
      <c r="N38" s="534">
        <v>2339.8005781249999</v>
      </c>
      <c r="O38" s="534">
        <v>2339.8005781249999</v>
      </c>
      <c r="P38" s="534">
        <v>2339.8005781249999</v>
      </c>
      <c r="Q38" s="534">
        <v>2339.8005781249999</v>
      </c>
      <c r="R38" s="534">
        <v>2339.8005781249999</v>
      </c>
      <c r="S38" s="534">
        <v>2339.8005781249999</v>
      </c>
      <c r="T38" s="534">
        <v>2339.8005781249999</v>
      </c>
    </row>
    <row r="39" spans="1:20" x14ac:dyDescent="0.2">
      <c r="A39" s="323">
        <v>1260</v>
      </c>
      <c r="B39" s="324" t="s">
        <v>80</v>
      </c>
      <c r="C39" s="535">
        <f>+C40</f>
        <v>65614.285714285725</v>
      </c>
      <c r="D39" s="535">
        <f t="shared" ref="D39:T39" si="14">+D40</f>
        <v>168156.29142857148</v>
      </c>
      <c r="E39" s="535">
        <f t="shared" si="14"/>
        <v>161411.1428571429</v>
      </c>
      <c r="F39" s="535">
        <f t="shared" si="14"/>
        <v>153100.00000000006</v>
      </c>
      <c r="G39" s="535">
        <f t="shared" si="14"/>
        <v>215632.60142857151</v>
      </c>
      <c r="H39" s="535">
        <f t="shared" si="14"/>
        <v>182383.65571428576</v>
      </c>
      <c r="I39" s="535">
        <f t="shared" si="14"/>
        <v>254384.39857142867</v>
      </c>
      <c r="J39" s="535">
        <f t="shared" si="14"/>
        <v>349942.85714285728</v>
      </c>
      <c r="K39" s="535">
        <f t="shared" si="14"/>
        <v>196842.85714285719</v>
      </c>
      <c r="L39" s="535">
        <f t="shared" si="14"/>
        <v>262457.1428571429</v>
      </c>
      <c r="M39" s="535">
        <f t="shared" si="14"/>
        <v>87485.714285714319</v>
      </c>
      <c r="N39" s="535">
        <f t="shared" si="14"/>
        <v>196842.85714285719</v>
      </c>
      <c r="O39" s="535">
        <f t="shared" si="14"/>
        <v>65614.285714285725</v>
      </c>
      <c r="P39" s="535">
        <f t="shared" si="14"/>
        <v>349942.85714285728</v>
      </c>
      <c r="Q39" s="535">
        <f t="shared" si="14"/>
        <v>98421.428571428594</v>
      </c>
      <c r="R39" s="535">
        <f t="shared" si="14"/>
        <v>273392.85714285728</v>
      </c>
      <c r="S39" s="535">
        <f t="shared" si="14"/>
        <v>120292.85714285717</v>
      </c>
      <c r="T39" s="535">
        <f t="shared" si="14"/>
        <v>284328.57142857154</v>
      </c>
    </row>
    <row r="40" spans="1:20" x14ac:dyDescent="0.2">
      <c r="A40" s="329"/>
      <c r="B40" s="327" t="s">
        <v>81</v>
      </c>
      <c r="C40" s="534">
        <v>65614.285714285725</v>
      </c>
      <c r="D40" s="534">
        <v>168156.29142857148</v>
      </c>
      <c r="E40" s="534">
        <v>161411.1428571429</v>
      </c>
      <c r="F40" s="534">
        <v>153100.00000000006</v>
      </c>
      <c r="G40" s="534">
        <v>215632.60142857151</v>
      </c>
      <c r="H40" s="534">
        <v>182383.65571428576</v>
      </c>
      <c r="I40" s="534">
        <v>254384.39857142867</v>
      </c>
      <c r="J40" s="534">
        <v>349942.85714285728</v>
      </c>
      <c r="K40" s="534">
        <v>196842.85714285719</v>
      </c>
      <c r="L40" s="534">
        <v>262457.1428571429</v>
      </c>
      <c r="M40" s="534">
        <v>87485.714285714319</v>
      </c>
      <c r="N40" s="534">
        <v>196842.85714285719</v>
      </c>
      <c r="O40" s="534">
        <v>65614.285714285725</v>
      </c>
      <c r="P40" s="534">
        <v>349942.85714285728</v>
      </c>
      <c r="Q40" s="534">
        <v>98421.428571428594</v>
      </c>
      <c r="R40" s="534">
        <v>273392.85714285728</v>
      </c>
      <c r="S40" s="534">
        <v>120292.85714285717</v>
      </c>
      <c r="T40" s="534">
        <v>284328.57142857154</v>
      </c>
    </row>
    <row r="41" spans="1:20" ht="25.5" x14ac:dyDescent="0.2">
      <c r="A41" s="323">
        <v>1411</v>
      </c>
      <c r="B41" s="324" t="s">
        <v>82</v>
      </c>
      <c r="C41" s="535">
        <f>+C42</f>
        <v>23095.850099386127</v>
      </c>
      <c r="D41" s="535">
        <f t="shared" ref="D41:T41" si="15">+D42</f>
        <v>12460.343783879198</v>
      </c>
      <c r="E41" s="535">
        <f t="shared" si="15"/>
        <v>12929.823321983735</v>
      </c>
      <c r="F41" s="535">
        <f t="shared" si="15"/>
        <v>13578.702768750001</v>
      </c>
      <c r="G41" s="535">
        <f t="shared" si="15"/>
        <v>13744.18108875</v>
      </c>
      <c r="H41" s="535">
        <f t="shared" si="15"/>
        <v>9161.9255262499992</v>
      </c>
      <c r="I41" s="535">
        <f t="shared" si="15"/>
        <v>9633.366364999998</v>
      </c>
      <c r="J41" s="535">
        <f t="shared" si="15"/>
        <v>10271.147389999998</v>
      </c>
      <c r="K41" s="535">
        <f t="shared" si="15"/>
        <v>9470.1863549999998</v>
      </c>
      <c r="L41" s="535">
        <f t="shared" si="15"/>
        <v>10487.763107499999</v>
      </c>
      <c r="M41" s="535">
        <f t="shared" si="15"/>
        <v>8184.2819099999997</v>
      </c>
      <c r="N41" s="535">
        <f t="shared" si="15"/>
        <v>10027.239241250001</v>
      </c>
      <c r="O41" s="535">
        <f t="shared" si="15"/>
        <v>10274.882143750001</v>
      </c>
      <c r="P41" s="535">
        <f t="shared" si="15"/>
        <v>10516.779271249998</v>
      </c>
      <c r="Q41" s="535">
        <f t="shared" si="15"/>
        <v>11126.98057625</v>
      </c>
      <c r="R41" s="535">
        <f t="shared" si="15"/>
        <v>11463.10841375</v>
      </c>
      <c r="S41" s="535">
        <f t="shared" si="15"/>
        <v>13708.55728375</v>
      </c>
      <c r="T41" s="535">
        <f t="shared" si="15"/>
        <v>12624.616830000001</v>
      </c>
    </row>
    <row r="42" spans="1:20" x14ac:dyDescent="0.2">
      <c r="A42" s="329"/>
      <c r="B42" s="327" t="s">
        <v>83</v>
      </c>
      <c r="C42" s="534">
        <v>23095.850099386127</v>
      </c>
      <c r="D42" s="534">
        <v>12460.343783879198</v>
      </c>
      <c r="E42" s="534">
        <v>12929.823321983735</v>
      </c>
      <c r="F42" s="534">
        <v>13578.702768750001</v>
      </c>
      <c r="G42" s="534">
        <v>13744.18108875</v>
      </c>
      <c r="H42" s="534">
        <v>9161.9255262499992</v>
      </c>
      <c r="I42" s="534">
        <v>9633.366364999998</v>
      </c>
      <c r="J42" s="534">
        <v>10271.147389999998</v>
      </c>
      <c r="K42" s="534">
        <v>9470.1863549999998</v>
      </c>
      <c r="L42" s="534">
        <v>10487.763107499999</v>
      </c>
      <c r="M42" s="534">
        <v>8184.2819099999997</v>
      </c>
      <c r="N42" s="534">
        <v>10027.239241250001</v>
      </c>
      <c r="O42" s="534">
        <v>10274.882143750001</v>
      </c>
      <c r="P42" s="534">
        <v>10516.779271249998</v>
      </c>
      <c r="Q42" s="534">
        <v>11126.98057625</v>
      </c>
      <c r="R42" s="534">
        <v>11463.10841375</v>
      </c>
      <c r="S42" s="534">
        <v>13708.55728375</v>
      </c>
      <c r="T42" s="534">
        <v>12624.616830000001</v>
      </c>
    </row>
    <row r="43" spans="1:20" ht="25.5" x14ac:dyDescent="0.2">
      <c r="A43" s="323">
        <v>1441</v>
      </c>
      <c r="B43" s="324" t="s">
        <v>84</v>
      </c>
      <c r="C43" s="535">
        <f>+C44</f>
        <v>1382.0520885285773</v>
      </c>
      <c r="D43" s="535">
        <f t="shared" ref="D43:T43" si="16">+D44</f>
        <v>1529.1288303360702</v>
      </c>
      <c r="E43" s="535">
        <f t="shared" si="16"/>
        <v>1562.6060373027447</v>
      </c>
      <c r="F43" s="535">
        <f t="shared" si="16"/>
        <v>1596.0832442694189</v>
      </c>
      <c r="G43" s="535">
        <f t="shared" si="16"/>
        <v>1658.6681687474666</v>
      </c>
      <c r="H43" s="535">
        <f t="shared" si="16"/>
        <v>1670.3145875806088</v>
      </c>
      <c r="I43" s="535">
        <f t="shared" si="16"/>
        <v>369.30131948925816</v>
      </c>
      <c r="J43" s="535">
        <f t="shared" si="16"/>
        <v>396.99720459667611</v>
      </c>
      <c r="K43" s="535">
        <f t="shared" si="16"/>
        <v>454.99403331171459</v>
      </c>
      <c r="L43" s="535">
        <f t="shared" si="16"/>
        <v>476.6571513660316</v>
      </c>
      <c r="M43" s="535">
        <f t="shared" si="16"/>
        <v>585.65828334819616</v>
      </c>
      <c r="N43" s="535">
        <f t="shared" si="16"/>
        <v>607.66417225780287</v>
      </c>
      <c r="O43" s="535">
        <f t="shared" si="16"/>
        <v>701.51483243615723</v>
      </c>
      <c r="P43" s="535">
        <f t="shared" si="16"/>
        <v>736.06613464937163</v>
      </c>
      <c r="Q43" s="535">
        <f t="shared" si="16"/>
        <v>788.37296716659898</v>
      </c>
      <c r="R43" s="535">
        <f t="shared" si="16"/>
        <v>788.30441299554116</v>
      </c>
      <c r="S43" s="535">
        <f t="shared" si="16"/>
        <v>788.57862967977303</v>
      </c>
      <c r="T43" s="535">
        <f t="shared" si="16"/>
        <v>783.50562102148353</v>
      </c>
    </row>
    <row r="44" spans="1:20" x14ac:dyDescent="0.2">
      <c r="A44" s="329"/>
      <c r="B44" s="327" t="s">
        <v>85</v>
      </c>
      <c r="C44" s="534">
        <v>1382.0520885285773</v>
      </c>
      <c r="D44" s="534">
        <v>1529.1288303360702</v>
      </c>
      <c r="E44" s="534">
        <v>1562.6060373027447</v>
      </c>
      <c r="F44" s="534">
        <v>1596.0832442694189</v>
      </c>
      <c r="G44" s="534">
        <v>1658.6681687474666</v>
      </c>
      <c r="H44" s="534">
        <v>1670.3145875806088</v>
      </c>
      <c r="I44" s="534">
        <v>369.30131948925816</v>
      </c>
      <c r="J44" s="534">
        <v>396.99720459667611</v>
      </c>
      <c r="K44" s="534">
        <v>454.99403331171459</v>
      </c>
      <c r="L44" s="534">
        <v>476.6571513660316</v>
      </c>
      <c r="M44" s="534">
        <v>585.65828334819616</v>
      </c>
      <c r="N44" s="534">
        <v>607.66417225780287</v>
      </c>
      <c r="O44" s="534">
        <v>701.51483243615723</v>
      </c>
      <c r="P44" s="534">
        <v>736.06613464937163</v>
      </c>
      <c r="Q44" s="534">
        <v>788.37296716659898</v>
      </c>
      <c r="R44" s="534">
        <v>788.30441299554116</v>
      </c>
      <c r="S44" s="534">
        <v>788.57862967977303</v>
      </c>
      <c r="T44" s="534">
        <v>783.50562102148353</v>
      </c>
    </row>
    <row r="45" spans="1:20" ht="25.5" x14ac:dyDescent="0.2">
      <c r="A45" s="323">
        <v>1443</v>
      </c>
      <c r="B45" s="324" t="s">
        <v>86</v>
      </c>
      <c r="C45" s="535">
        <f>+C46</f>
        <v>4637.0311102743926</v>
      </c>
      <c r="D45" s="535">
        <f t="shared" ref="D45:T45" si="17">+D46</f>
        <v>4674.6332170958831</v>
      </c>
      <c r="E45" s="535">
        <f t="shared" si="17"/>
        <v>4834.9087214287019</v>
      </c>
      <c r="F45" s="535">
        <f t="shared" si="17"/>
        <v>4974.7200734221306</v>
      </c>
      <c r="G45" s="535">
        <f t="shared" si="17"/>
        <v>5303.4064103167511</v>
      </c>
      <c r="H45" s="535">
        <f t="shared" si="17"/>
        <v>5348.1174702064063</v>
      </c>
      <c r="I45" s="535">
        <f t="shared" si="17"/>
        <v>2513.9042123593922</v>
      </c>
      <c r="J45" s="535">
        <f t="shared" si="17"/>
        <v>3355.7628653456959</v>
      </c>
      <c r="K45" s="535">
        <f t="shared" si="17"/>
        <v>3332.0122181955103</v>
      </c>
      <c r="L45" s="535">
        <f t="shared" si="17"/>
        <v>3199.5288464253781</v>
      </c>
      <c r="M45" s="535">
        <f t="shared" si="17"/>
        <v>3627.877422694969</v>
      </c>
      <c r="N45" s="535">
        <f t="shared" si="17"/>
        <v>3682.0967571892506</v>
      </c>
      <c r="O45" s="535">
        <f t="shared" si="17"/>
        <v>3733.7600696568929</v>
      </c>
      <c r="P45" s="535">
        <f t="shared" si="17"/>
        <v>3619.3724290488071</v>
      </c>
      <c r="Q45" s="535">
        <f t="shared" si="17"/>
        <v>3628.7143502612139</v>
      </c>
      <c r="R45" s="535">
        <f t="shared" si="17"/>
        <v>3625.0273450369468</v>
      </c>
      <c r="S45" s="535">
        <f t="shared" si="17"/>
        <v>3579.0189485574438</v>
      </c>
      <c r="T45" s="535">
        <f t="shared" si="17"/>
        <v>2973.0233502837236</v>
      </c>
    </row>
    <row r="46" spans="1:20" x14ac:dyDescent="0.2">
      <c r="A46" s="329"/>
      <c r="B46" s="327" t="s">
        <v>87</v>
      </c>
      <c r="C46" s="534">
        <v>4637.0311102743926</v>
      </c>
      <c r="D46" s="534">
        <v>4674.6332170958831</v>
      </c>
      <c r="E46" s="534">
        <v>4834.9087214287019</v>
      </c>
      <c r="F46" s="534">
        <v>4974.7200734221306</v>
      </c>
      <c r="G46" s="534">
        <v>5303.4064103167511</v>
      </c>
      <c r="H46" s="534">
        <v>5348.1174702064063</v>
      </c>
      <c r="I46" s="534">
        <v>2513.9042123593922</v>
      </c>
      <c r="J46" s="534">
        <v>3355.7628653456959</v>
      </c>
      <c r="K46" s="534">
        <v>3332.0122181955103</v>
      </c>
      <c r="L46" s="534">
        <v>3199.5288464253781</v>
      </c>
      <c r="M46" s="534">
        <v>3627.877422694969</v>
      </c>
      <c r="N46" s="534">
        <v>3682.0967571892506</v>
      </c>
      <c r="O46" s="534">
        <v>3733.7600696568929</v>
      </c>
      <c r="P46" s="534">
        <v>3619.3724290488071</v>
      </c>
      <c r="Q46" s="534">
        <v>3628.7143502612139</v>
      </c>
      <c r="R46" s="534">
        <v>3625.0273450369468</v>
      </c>
      <c r="S46" s="534">
        <v>3579.0189485574438</v>
      </c>
      <c r="T46" s="534">
        <v>2973.0233502837236</v>
      </c>
    </row>
    <row r="47" spans="1:20" x14ac:dyDescent="0.2">
      <c r="A47" s="323">
        <v>1451</v>
      </c>
      <c r="B47" s="324" t="s">
        <v>88</v>
      </c>
      <c r="C47" s="535">
        <f>+C48</f>
        <v>1342.0024150814954</v>
      </c>
      <c r="D47" s="535">
        <f t="shared" ref="D47:T47" si="18">+D48</f>
        <v>0</v>
      </c>
      <c r="E47" s="535">
        <f t="shared" si="18"/>
        <v>0</v>
      </c>
      <c r="F47" s="535">
        <f t="shared" si="18"/>
        <v>0</v>
      </c>
      <c r="G47" s="535">
        <f t="shared" si="18"/>
        <v>1045.5418815680378</v>
      </c>
      <c r="H47" s="535">
        <f t="shared" si="18"/>
        <v>1589.2550314684386</v>
      </c>
      <c r="I47" s="535">
        <f t="shared" si="18"/>
        <v>716.38528921441275</v>
      </c>
      <c r="J47" s="535">
        <f t="shared" si="18"/>
        <v>716.38528921441275</v>
      </c>
      <c r="K47" s="535">
        <f t="shared" si="18"/>
        <v>840.21551206056893</v>
      </c>
      <c r="L47" s="535">
        <f t="shared" si="18"/>
        <v>920.55265663612931</v>
      </c>
      <c r="M47" s="535">
        <f t="shared" si="18"/>
        <v>2030.6936544574082</v>
      </c>
      <c r="N47" s="535">
        <f t="shared" si="18"/>
        <v>2197.345954366619</v>
      </c>
      <c r="O47" s="535">
        <f t="shared" si="18"/>
        <v>1585.0878525405751</v>
      </c>
      <c r="P47" s="535">
        <f t="shared" si="18"/>
        <v>3888.5129978084092</v>
      </c>
      <c r="Q47" s="535">
        <f t="shared" si="18"/>
        <v>3928.6510700413014</v>
      </c>
      <c r="R47" s="535">
        <f t="shared" si="18"/>
        <v>2787.2780160144894</v>
      </c>
      <c r="S47" s="535">
        <f t="shared" si="18"/>
        <v>2868.1641615780377</v>
      </c>
      <c r="T47" s="535">
        <f t="shared" si="18"/>
        <v>3263.7460723866902</v>
      </c>
    </row>
    <row r="48" spans="1:20" x14ac:dyDescent="0.2">
      <c r="A48" s="329"/>
      <c r="B48" s="327" t="s">
        <v>89</v>
      </c>
      <c r="C48" s="534">
        <v>1342.0024150814954</v>
      </c>
      <c r="D48" s="534">
        <v>0</v>
      </c>
      <c r="E48" s="534">
        <v>0</v>
      </c>
      <c r="F48" s="534">
        <v>0</v>
      </c>
      <c r="G48" s="534">
        <v>1045.5418815680378</v>
      </c>
      <c r="H48" s="534">
        <v>1589.2550314684386</v>
      </c>
      <c r="I48" s="534">
        <v>716.38528921441275</v>
      </c>
      <c r="J48" s="534">
        <v>716.38528921441275</v>
      </c>
      <c r="K48" s="534">
        <v>840.21551206056893</v>
      </c>
      <c r="L48" s="534">
        <v>920.55265663612931</v>
      </c>
      <c r="M48" s="534">
        <v>2030.6936544574082</v>
      </c>
      <c r="N48" s="534">
        <v>2197.345954366619</v>
      </c>
      <c r="O48" s="534">
        <v>1585.0878525405751</v>
      </c>
      <c r="P48" s="534">
        <v>3888.5129978084092</v>
      </c>
      <c r="Q48" s="534">
        <v>3928.6510700413014</v>
      </c>
      <c r="R48" s="534">
        <v>2787.2780160144894</v>
      </c>
      <c r="S48" s="534">
        <v>2868.1641615780377</v>
      </c>
      <c r="T48" s="534">
        <v>3263.7460723866902</v>
      </c>
    </row>
    <row r="49" spans="1:21" x14ac:dyDescent="0.2">
      <c r="A49" s="323">
        <v>1491</v>
      </c>
      <c r="B49" s="324" t="s">
        <v>51</v>
      </c>
      <c r="C49" s="535">
        <f>+C50</f>
        <v>346.56400000000008</v>
      </c>
      <c r="D49" s="535">
        <f t="shared" ref="D49:T49" si="19">+D50</f>
        <v>442.69784000000004</v>
      </c>
      <c r="E49" s="535">
        <f t="shared" si="19"/>
        <v>346.56400000000008</v>
      </c>
      <c r="F49" s="535">
        <f t="shared" si="19"/>
        <v>444.50600000000009</v>
      </c>
      <c r="G49" s="535">
        <f t="shared" si="19"/>
        <v>237.32100000000003</v>
      </c>
      <c r="H49" s="535">
        <f t="shared" si="19"/>
        <v>369.16600000000005</v>
      </c>
      <c r="I49" s="535">
        <f t="shared" si="19"/>
        <v>421.90400000000005</v>
      </c>
      <c r="J49" s="535">
        <f t="shared" si="19"/>
        <v>489.71000000000004</v>
      </c>
      <c r="K49" s="535">
        <f t="shared" si="19"/>
        <v>574.10963500000014</v>
      </c>
      <c r="L49" s="535">
        <f t="shared" si="19"/>
        <v>716.03136000000006</v>
      </c>
      <c r="M49" s="535">
        <f t="shared" si="19"/>
        <v>433.28034000000002</v>
      </c>
      <c r="N49" s="535">
        <f t="shared" si="19"/>
        <v>527.38000000000011</v>
      </c>
      <c r="O49" s="535">
        <f t="shared" si="19"/>
        <v>527.38000000000011</v>
      </c>
      <c r="P49" s="535">
        <f t="shared" si="19"/>
        <v>527.38000000000011</v>
      </c>
      <c r="Q49" s="535">
        <f t="shared" si="19"/>
        <v>1284.5470000000003</v>
      </c>
      <c r="R49" s="535">
        <f t="shared" si="19"/>
        <v>1284.5470000000003</v>
      </c>
      <c r="S49" s="535">
        <f t="shared" si="19"/>
        <v>1284.5470000000003</v>
      </c>
      <c r="T49" s="535">
        <f t="shared" si="19"/>
        <v>1284.5470000000003</v>
      </c>
    </row>
    <row r="50" spans="1:21" x14ac:dyDescent="0.2">
      <c r="A50" s="329"/>
      <c r="B50" s="327" t="s">
        <v>90</v>
      </c>
      <c r="C50" s="534">
        <v>346.56400000000008</v>
      </c>
      <c r="D50" s="534">
        <v>442.69784000000004</v>
      </c>
      <c r="E50" s="534">
        <v>346.56400000000008</v>
      </c>
      <c r="F50" s="534">
        <v>444.50600000000009</v>
      </c>
      <c r="G50" s="534">
        <v>237.32100000000003</v>
      </c>
      <c r="H50" s="534">
        <v>369.16600000000005</v>
      </c>
      <c r="I50" s="534">
        <v>421.90400000000005</v>
      </c>
      <c r="J50" s="534">
        <v>489.71000000000004</v>
      </c>
      <c r="K50" s="534">
        <v>574.10963500000014</v>
      </c>
      <c r="L50" s="534">
        <v>716.03136000000006</v>
      </c>
      <c r="M50" s="534">
        <v>433.28034000000002</v>
      </c>
      <c r="N50" s="534">
        <v>527.38000000000011</v>
      </c>
      <c r="O50" s="534">
        <v>527.38000000000011</v>
      </c>
      <c r="P50" s="534">
        <v>527.38000000000011</v>
      </c>
      <c r="Q50" s="534">
        <v>1284.5470000000003</v>
      </c>
      <c r="R50" s="534">
        <v>1284.5470000000003</v>
      </c>
      <c r="S50" s="534">
        <v>1284.5470000000003</v>
      </c>
      <c r="T50" s="534">
        <v>1284.5470000000003</v>
      </c>
    </row>
    <row r="51" spans="1:21" x14ac:dyDescent="0.2">
      <c r="A51" s="323">
        <v>2202</v>
      </c>
      <c r="B51" s="324" t="s">
        <v>53</v>
      </c>
      <c r="C51" s="535">
        <f>SUM(C52:C59)</f>
        <v>554.69799999999998</v>
      </c>
      <c r="D51" s="535">
        <f t="shared" ref="D51:T51" si="20">SUM(D52:D59)</f>
        <v>435.17659809079737</v>
      </c>
      <c r="E51" s="535">
        <f t="shared" si="20"/>
        <v>501.18459405815821</v>
      </c>
      <c r="F51" s="535">
        <f t="shared" si="20"/>
        <v>491.24422387448413</v>
      </c>
      <c r="G51" s="535">
        <f t="shared" si="20"/>
        <v>467.72295598752407</v>
      </c>
      <c r="H51" s="535">
        <f t="shared" si="20"/>
        <v>355.30674206861789</v>
      </c>
      <c r="I51" s="535">
        <f t="shared" si="20"/>
        <v>401.30357739201668</v>
      </c>
      <c r="J51" s="535">
        <f t="shared" si="20"/>
        <v>392.54214895560949</v>
      </c>
      <c r="K51" s="535">
        <f t="shared" si="20"/>
        <v>402.73029362653983</v>
      </c>
      <c r="L51" s="535">
        <f t="shared" si="20"/>
        <v>402.73029362653983</v>
      </c>
      <c r="M51" s="535">
        <f t="shared" si="20"/>
        <v>402.73029362653983</v>
      </c>
      <c r="N51" s="535">
        <f t="shared" si="20"/>
        <v>402.73029362653983</v>
      </c>
      <c r="O51" s="535">
        <f t="shared" si="20"/>
        <v>402.73029362653983</v>
      </c>
      <c r="P51" s="535">
        <f t="shared" si="20"/>
        <v>402.73029362653983</v>
      </c>
      <c r="Q51" s="535">
        <f t="shared" si="20"/>
        <v>402.73029362653983</v>
      </c>
      <c r="R51" s="535">
        <f t="shared" si="20"/>
        <v>402.73029362653983</v>
      </c>
      <c r="S51" s="535">
        <f t="shared" si="20"/>
        <v>402.73029362653983</v>
      </c>
      <c r="T51" s="535">
        <f t="shared" si="20"/>
        <v>402.73029362653983</v>
      </c>
    </row>
    <row r="52" spans="1:21" x14ac:dyDescent="0.2">
      <c r="A52" s="329"/>
      <c r="B52" s="327" t="s">
        <v>91</v>
      </c>
      <c r="C52" s="534">
        <v>23</v>
      </c>
      <c r="D52" s="534">
        <v>25.5</v>
      </c>
      <c r="E52" s="534">
        <v>22.25</v>
      </c>
      <c r="F52" s="534">
        <v>10</v>
      </c>
      <c r="G52" s="534">
        <v>4.75</v>
      </c>
      <c r="H52" s="534">
        <v>1.75</v>
      </c>
      <c r="I52" s="534">
        <v>2</v>
      </c>
      <c r="J52" s="534">
        <v>0</v>
      </c>
      <c r="K52" s="534">
        <v>0</v>
      </c>
      <c r="L52" s="534">
        <v>0</v>
      </c>
      <c r="M52" s="534">
        <v>0</v>
      </c>
      <c r="N52" s="534">
        <v>0</v>
      </c>
      <c r="O52" s="534">
        <v>0</v>
      </c>
      <c r="P52" s="534">
        <v>0</v>
      </c>
      <c r="Q52" s="534">
        <v>0</v>
      </c>
      <c r="R52" s="534">
        <v>0</v>
      </c>
      <c r="S52" s="534">
        <v>0</v>
      </c>
      <c r="T52" s="534"/>
    </row>
    <row r="53" spans="1:21" x14ac:dyDescent="0.2">
      <c r="A53" s="329"/>
      <c r="B53" s="327" t="s">
        <v>92</v>
      </c>
      <c r="C53" s="534">
        <v>0</v>
      </c>
      <c r="D53" s="534">
        <v>0</v>
      </c>
      <c r="E53" s="534">
        <v>0</v>
      </c>
      <c r="F53" s="534">
        <v>0</v>
      </c>
      <c r="G53" s="534">
        <v>0</v>
      </c>
      <c r="H53" s="534">
        <v>0</v>
      </c>
      <c r="I53" s="534">
        <v>0</v>
      </c>
      <c r="J53" s="534">
        <v>0</v>
      </c>
      <c r="K53" s="534">
        <v>0</v>
      </c>
      <c r="L53" s="534">
        <v>0</v>
      </c>
      <c r="M53" s="534">
        <v>0</v>
      </c>
      <c r="N53" s="534">
        <v>0</v>
      </c>
      <c r="O53" s="534">
        <v>0</v>
      </c>
      <c r="P53" s="534">
        <v>0</v>
      </c>
      <c r="Q53" s="534">
        <v>0</v>
      </c>
      <c r="R53" s="534">
        <v>0</v>
      </c>
      <c r="S53" s="534">
        <v>0</v>
      </c>
      <c r="T53" s="534"/>
    </row>
    <row r="54" spans="1:21" x14ac:dyDescent="0.2">
      <c r="A54" s="329"/>
      <c r="B54" s="327" t="s">
        <v>93</v>
      </c>
      <c r="C54" s="534">
        <v>0.4</v>
      </c>
      <c r="D54" s="534">
        <v>0</v>
      </c>
      <c r="E54" s="534">
        <v>0</v>
      </c>
      <c r="F54" s="534">
        <v>0</v>
      </c>
      <c r="G54" s="534">
        <v>0</v>
      </c>
      <c r="H54" s="534">
        <v>0</v>
      </c>
      <c r="I54" s="534">
        <v>0</v>
      </c>
      <c r="J54" s="534">
        <v>0</v>
      </c>
      <c r="K54" s="534">
        <v>0</v>
      </c>
      <c r="L54" s="534">
        <v>0</v>
      </c>
      <c r="M54" s="534">
        <v>0</v>
      </c>
      <c r="N54" s="534">
        <v>0</v>
      </c>
      <c r="O54" s="534">
        <v>0</v>
      </c>
      <c r="P54" s="534">
        <v>0</v>
      </c>
      <c r="Q54" s="534">
        <v>0</v>
      </c>
      <c r="R54" s="534">
        <v>0</v>
      </c>
      <c r="S54" s="534">
        <v>0</v>
      </c>
      <c r="T54" s="534"/>
    </row>
    <row r="55" spans="1:21" x14ac:dyDescent="0.2">
      <c r="A55" s="329"/>
      <c r="B55" s="327" t="s">
        <v>94</v>
      </c>
      <c r="C55" s="534">
        <v>523.45000000000005</v>
      </c>
      <c r="D55" s="534">
        <v>409.67659809079737</v>
      </c>
      <c r="E55" s="534">
        <v>437.1345940581582</v>
      </c>
      <c r="F55" s="534">
        <v>479.48422387448414</v>
      </c>
      <c r="G55" s="534">
        <v>459.16695598752403</v>
      </c>
      <c r="H55" s="534">
        <v>353.55674206861789</v>
      </c>
      <c r="I55" s="534">
        <v>399.30357739201668</v>
      </c>
      <c r="J55" s="534">
        <v>392.54214895560949</v>
      </c>
      <c r="K55" s="534">
        <v>402.73029362653983</v>
      </c>
      <c r="L55" s="534">
        <v>402.73029362653983</v>
      </c>
      <c r="M55" s="534">
        <v>402.73029362653983</v>
      </c>
      <c r="N55" s="534">
        <v>402.73029362653983</v>
      </c>
      <c r="O55" s="534">
        <v>402.73029362653983</v>
      </c>
      <c r="P55" s="534">
        <v>402.73029362653983</v>
      </c>
      <c r="Q55" s="534">
        <v>402.73029362653983</v>
      </c>
      <c r="R55" s="534">
        <v>402.73029362653983</v>
      </c>
      <c r="S55" s="534">
        <v>402.73029362653983</v>
      </c>
      <c r="T55" s="534">
        <v>402.73029362653983</v>
      </c>
    </row>
    <row r="56" spans="1:21" x14ac:dyDescent="0.2">
      <c r="A56" s="329"/>
      <c r="B56" s="327" t="s">
        <v>95</v>
      </c>
      <c r="C56" s="534">
        <v>1.66</v>
      </c>
      <c r="D56" s="534">
        <v>0</v>
      </c>
      <c r="E56" s="534">
        <v>0</v>
      </c>
      <c r="F56" s="534">
        <v>0</v>
      </c>
      <c r="G56" s="534">
        <v>1.3260000000000001</v>
      </c>
      <c r="H56" s="534">
        <v>0</v>
      </c>
      <c r="I56" s="534">
        <v>0</v>
      </c>
      <c r="J56" s="534">
        <v>0</v>
      </c>
      <c r="K56" s="534">
        <v>0</v>
      </c>
      <c r="L56" s="534">
        <v>0</v>
      </c>
      <c r="M56" s="534">
        <v>0</v>
      </c>
      <c r="N56" s="534">
        <v>0</v>
      </c>
      <c r="O56" s="534">
        <v>0</v>
      </c>
      <c r="P56" s="534">
        <v>0</v>
      </c>
      <c r="Q56" s="534">
        <v>0</v>
      </c>
      <c r="R56" s="534">
        <v>0</v>
      </c>
      <c r="S56" s="534">
        <v>0</v>
      </c>
      <c r="T56" s="534"/>
    </row>
    <row r="57" spans="1:21" x14ac:dyDescent="0.2">
      <c r="A57" s="329"/>
      <c r="B57" s="327" t="s">
        <v>96</v>
      </c>
      <c r="C57" s="534">
        <v>0</v>
      </c>
      <c r="D57" s="534">
        <v>0</v>
      </c>
      <c r="E57" s="534">
        <v>0</v>
      </c>
      <c r="F57" s="534">
        <v>0</v>
      </c>
      <c r="G57" s="534">
        <v>0</v>
      </c>
      <c r="H57" s="534">
        <v>0</v>
      </c>
      <c r="I57" s="534">
        <v>0</v>
      </c>
      <c r="J57" s="534">
        <v>0</v>
      </c>
      <c r="K57" s="534">
        <v>0</v>
      </c>
      <c r="L57" s="534">
        <v>0</v>
      </c>
      <c r="M57" s="534">
        <v>0</v>
      </c>
      <c r="N57" s="534">
        <v>0</v>
      </c>
      <c r="O57" s="534">
        <v>0</v>
      </c>
      <c r="P57" s="534">
        <v>0</v>
      </c>
      <c r="Q57" s="534">
        <v>0</v>
      </c>
      <c r="R57" s="534">
        <v>0</v>
      </c>
      <c r="S57" s="534">
        <v>0</v>
      </c>
      <c r="T57" s="534"/>
    </row>
    <row r="58" spans="1:21" x14ac:dyDescent="0.2">
      <c r="A58" s="329"/>
      <c r="B58" s="327" t="s">
        <v>97</v>
      </c>
      <c r="C58" s="534">
        <v>5.6</v>
      </c>
      <c r="D58" s="534">
        <v>0</v>
      </c>
      <c r="E58" s="534">
        <v>27.8</v>
      </c>
      <c r="F58" s="534">
        <v>1.76</v>
      </c>
      <c r="G58" s="534">
        <v>2.48</v>
      </c>
      <c r="H58" s="534">
        <v>0</v>
      </c>
      <c r="I58" s="534">
        <v>0</v>
      </c>
      <c r="J58" s="534">
        <v>0</v>
      </c>
      <c r="K58" s="534">
        <v>0</v>
      </c>
      <c r="L58" s="534">
        <v>0</v>
      </c>
      <c r="M58" s="534">
        <v>0</v>
      </c>
      <c r="N58" s="534">
        <v>0</v>
      </c>
      <c r="O58" s="534">
        <v>0</v>
      </c>
      <c r="P58" s="534">
        <v>0</v>
      </c>
      <c r="Q58" s="534">
        <v>0</v>
      </c>
      <c r="R58" s="534">
        <v>0</v>
      </c>
      <c r="S58" s="534">
        <v>0</v>
      </c>
      <c r="T58" s="534"/>
    </row>
    <row r="59" spans="1:21" x14ac:dyDescent="0.2">
      <c r="A59" s="329"/>
      <c r="B59" s="327" t="s">
        <v>98</v>
      </c>
      <c r="C59" s="534">
        <v>0.58799999999999997</v>
      </c>
      <c r="D59" s="534">
        <v>0</v>
      </c>
      <c r="E59" s="534">
        <v>14</v>
      </c>
      <c r="F59" s="534">
        <v>0</v>
      </c>
      <c r="G59" s="534">
        <v>0</v>
      </c>
      <c r="H59" s="534">
        <v>0</v>
      </c>
      <c r="I59" s="534">
        <v>0</v>
      </c>
      <c r="J59" s="534">
        <v>0</v>
      </c>
      <c r="K59" s="534">
        <v>0</v>
      </c>
      <c r="L59" s="534">
        <v>0</v>
      </c>
      <c r="M59" s="534">
        <v>0</v>
      </c>
      <c r="N59" s="534">
        <v>0</v>
      </c>
      <c r="O59" s="534">
        <v>0</v>
      </c>
      <c r="P59" s="534">
        <v>0</v>
      </c>
      <c r="Q59" s="534">
        <v>0</v>
      </c>
      <c r="R59" s="534">
        <v>0</v>
      </c>
      <c r="S59" s="534">
        <v>0</v>
      </c>
      <c r="T59" s="534"/>
    </row>
    <row r="60" spans="1:21" ht="15" thickBot="1" x14ac:dyDescent="0.25">
      <c r="A60" s="516"/>
      <c r="B60" s="523"/>
      <c r="C60" s="523"/>
      <c r="D60" s="523"/>
      <c r="E60" s="523"/>
      <c r="F60" s="523"/>
      <c r="G60" s="523"/>
      <c r="H60" s="523"/>
      <c r="I60" s="523"/>
      <c r="J60" s="523"/>
      <c r="K60" s="523"/>
      <c r="L60" s="523"/>
      <c r="M60" s="523"/>
      <c r="N60" s="523"/>
      <c r="O60" s="523"/>
      <c r="P60" s="523"/>
      <c r="Q60" s="523"/>
      <c r="R60" s="523"/>
      <c r="S60" s="523"/>
      <c r="T60" s="523"/>
    </row>
    <row r="61" spans="1:21" x14ac:dyDescent="0.2">
      <c r="A61" s="176" t="s">
        <v>311</v>
      </c>
      <c r="B61" s="326"/>
      <c r="C61" s="326"/>
      <c r="D61" s="326"/>
      <c r="E61" s="326"/>
      <c r="F61" s="529"/>
      <c r="G61" s="529"/>
      <c r="H61" s="529"/>
      <c r="I61" s="529"/>
      <c r="J61" s="529"/>
      <c r="K61" s="529"/>
      <c r="L61" s="529"/>
      <c r="M61" s="529"/>
      <c r="N61" s="529"/>
      <c r="O61" s="529"/>
      <c r="P61" s="529"/>
      <c r="Q61" s="529"/>
      <c r="R61" s="529"/>
      <c r="S61" s="529"/>
      <c r="T61" s="165"/>
    </row>
    <row r="62" spans="1:21" x14ac:dyDescent="0.2">
      <c r="A62" s="176"/>
      <c r="B62" s="326"/>
      <c r="C62" s="326"/>
      <c r="D62" s="326"/>
      <c r="E62" s="326"/>
      <c r="F62" s="529"/>
      <c r="G62" s="529"/>
      <c r="H62" s="529"/>
      <c r="I62" s="529"/>
      <c r="J62" s="529"/>
      <c r="K62" s="529"/>
      <c r="L62" s="529"/>
      <c r="M62" s="529"/>
      <c r="N62" s="529"/>
      <c r="O62" s="529"/>
      <c r="P62" s="529"/>
      <c r="Q62" s="529"/>
      <c r="R62" s="529"/>
      <c r="S62" s="529"/>
      <c r="T62" s="165"/>
    </row>
    <row r="63" spans="1:21" ht="15" thickBot="1" x14ac:dyDescent="0.25">
      <c r="A63" s="326"/>
      <c r="B63" s="326"/>
      <c r="C63" s="326"/>
      <c r="D63" s="326"/>
      <c r="E63" s="326"/>
      <c r="F63" s="529"/>
      <c r="G63" s="529"/>
      <c r="H63" s="529"/>
      <c r="I63" s="529"/>
      <c r="J63" s="529"/>
      <c r="K63" s="529"/>
      <c r="L63" s="529"/>
      <c r="M63" s="529"/>
      <c r="N63" s="529"/>
      <c r="O63" s="529"/>
      <c r="P63" s="529"/>
      <c r="Q63" s="529"/>
      <c r="R63" s="529"/>
      <c r="S63" s="529"/>
      <c r="T63" s="165"/>
    </row>
    <row r="64" spans="1:21" ht="15" x14ac:dyDescent="0.25">
      <c r="A64" s="294" t="s">
        <v>213</v>
      </c>
      <c r="B64" s="527"/>
      <c r="C64" s="527"/>
      <c r="D64" s="527"/>
      <c r="E64" s="527"/>
      <c r="F64" s="528"/>
      <c r="G64" s="528"/>
      <c r="H64" s="528"/>
      <c r="I64" s="528"/>
      <c r="J64" s="528"/>
      <c r="K64" s="528"/>
      <c r="L64" s="528"/>
      <c r="M64" s="528"/>
      <c r="N64" s="528"/>
      <c r="O64" s="528"/>
      <c r="P64" s="528"/>
      <c r="Q64" s="528"/>
      <c r="R64" s="528"/>
      <c r="S64" s="528"/>
      <c r="T64" s="528"/>
      <c r="U64" s="160"/>
    </row>
    <row r="65" spans="1:21" ht="15" x14ac:dyDescent="0.25">
      <c r="A65" s="144" t="s">
        <v>165</v>
      </c>
      <c r="B65" s="326"/>
      <c r="C65" s="326"/>
      <c r="D65" s="326"/>
      <c r="E65" s="326"/>
      <c r="F65" s="529"/>
      <c r="G65" s="529"/>
      <c r="H65" s="529"/>
      <c r="I65" s="529"/>
      <c r="J65" s="529"/>
      <c r="K65" s="529"/>
      <c r="L65" s="529"/>
      <c r="M65" s="529"/>
      <c r="N65" s="529"/>
      <c r="O65" s="529"/>
      <c r="P65" s="529"/>
      <c r="Q65" s="529"/>
      <c r="R65" s="529"/>
      <c r="S65" s="529"/>
      <c r="T65" s="529"/>
      <c r="U65" s="160"/>
    </row>
    <row r="66" spans="1:21" ht="15" x14ac:dyDescent="0.25">
      <c r="A66" s="144" t="s">
        <v>157</v>
      </c>
      <c r="B66" s="326"/>
      <c r="C66" s="326"/>
      <c r="D66" s="326"/>
      <c r="E66" s="326"/>
      <c r="F66" s="529"/>
      <c r="G66" s="529"/>
      <c r="H66" s="529"/>
      <c r="I66" s="529"/>
      <c r="J66" s="529"/>
      <c r="K66" s="529"/>
      <c r="L66" s="529"/>
      <c r="M66" s="529"/>
      <c r="N66" s="529"/>
      <c r="O66" s="529"/>
      <c r="P66" s="529"/>
      <c r="Q66" s="529"/>
      <c r="R66" s="529"/>
      <c r="S66" s="529"/>
      <c r="T66" s="529"/>
      <c r="U66" s="160"/>
    </row>
    <row r="67" spans="1:21" ht="15" x14ac:dyDescent="0.25">
      <c r="A67" s="216" t="s">
        <v>347</v>
      </c>
      <c r="B67" s="326"/>
      <c r="C67" s="326"/>
      <c r="D67" s="326"/>
      <c r="E67" s="326"/>
      <c r="F67" s="529"/>
      <c r="G67" s="529"/>
      <c r="H67" s="529"/>
      <c r="I67" s="529"/>
      <c r="J67" s="529"/>
      <c r="K67" s="529"/>
      <c r="L67" s="529"/>
      <c r="M67" s="529"/>
      <c r="N67" s="529"/>
      <c r="O67" s="529"/>
      <c r="P67" s="529"/>
      <c r="Q67" s="529"/>
      <c r="R67" s="529"/>
      <c r="S67" s="529"/>
      <c r="T67" s="529"/>
      <c r="U67" s="160"/>
    </row>
    <row r="68" spans="1:21" ht="15" x14ac:dyDescent="0.25">
      <c r="A68" s="144" t="s">
        <v>215</v>
      </c>
      <c r="B68" s="326"/>
      <c r="C68" s="326"/>
      <c r="D68" s="326"/>
      <c r="E68" s="326"/>
      <c r="F68" s="529"/>
      <c r="G68" s="529"/>
      <c r="H68" s="529"/>
      <c r="I68" s="529"/>
      <c r="J68" s="529"/>
      <c r="K68" s="529"/>
      <c r="L68" s="529"/>
      <c r="M68" s="529"/>
      <c r="N68" s="529"/>
      <c r="O68" s="529"/>
      <c r="P68" s="529"/>
      <c r="Q68" s="529"/>
      <c r="R68" s="529"/>
      <c r="S68" s="529"/>
      <c r="T68" s="529"/>
      <c r="U68" s="160"/>
    </row>
    <row r="69" spans="1:21" ht="15" thickBot="1" x14ac:dyDescent="0.25">
      <c r="A69" s="516"/>
      <c r="B69" s="523"/>
      <c r="C69" s="523"/>
      <c r="D69" s="523"/>
      <c r="E69" s="523"/>
      <c r="F69" s="536"/>
      <c r="G69" s="536"/>
      <c r="H69" s="536"/>
      <c r="I69" s="536"/>
      <c r="J69" s="536"/>
      <c r="K69" s="536"/>
      <c r="L69" s="536"/>
      <c r="M69" s="536"/>
      <c r="N69" s="536"/>
      <c r="O69" s="536"/>
      <c r="P69" s="536"/>
      <c r="Q69" s="536"/>
      <c r="R69" s="536"/>
      <c r="S69" s="536"/>
      <c r="T69" s="536"/>
      <c r="U69" s="160"/>
    </row>
    <row r="70" spans="1:21" ht="15" thickBot="1" x14ac:dyDescent="0.25">
      <c r="A70" s="530" t="s">
        <v>54</v>
      </c>
      <c r="B70" s="531" t="s">
        <v>55</v>
      </c>
      <c r="C70" s="332">
        <v>2004</v>
      </c>
      <c r="D70" s="332">
        <v>2005</v>
      </c>
      <c r="E70" s="332">
        <v>2006</v>
      </c>
      <c r="F70" s="332">
        <v>2007</v>
      </c>
      <c r="G70" s="332">
        <v>2008</v>
      </c>
      <c r="H70" s="332">
        <v>2009</v>
      </c>
      <c r="I70" s="332">
        <v>2010</v>
      </c>
      <c r="J70" s="332">
        <v>2011</v>
      </c>
      <c r="K70" s="332">
        <v>2012</v>
      </c>
      <c r="L70" s="332">
        <v>2013</v>
      </c>
      <c r="M70" s="332">
        <v>2014</v>
      </c>
      <c r="N70" s="332">
        <v>2015</v>
      </c>
      <c r="O70" s="332">
        <v>2016</v>
      </c>
      <c r="P70" s="332">
        <v>2017</v>
      </c>
      <c r="Q70" s="332">
        <v>2018</v>
      </c>
      <c r="R70" s="332">
        <v>2019</v>
      </c>
      <c r="S70" s="332">
        <v>2020</v>
      </c>
      <c r="T70" s="332">
        <v>2021</v>
      </c>
    </row>
    <row r="71" spans="1:21" ht="15" thickBot="1" x14ac:dyDescent="0.25">
      <c r="A71" s="509" t="s">
        <v>342</v>
      </c>
      <c r="B71" s="532"/>
      <c r="C71" s="533">
        <f>+C72+C74+C76+C84+C86+C88+C92++C96+C99+C101+C103+C105+C107+C109+C113+C111</f>
        <v>46025.329122640149</v>
      </c>
      <c r="D71" s="533">
        <f t="shared" ref="D71:S71" si="21">+D72+D74+D76+D84+D86+D88+D92++D96+D99+D101+D103+D105+D107+D109+D113+D111</f>
        <v>74476.997424404573</v>
      </c>
      <c r="E71" s="533">
        <f t="shared" si="21"/>
        <v>76142.215680561159</v>
      </c>
      <c r="F71" s="533">
        <f t="shared" si="21"/>
        <v>68242.201680463811</v>
      </c>
      <c r="G71" s="533">
        <f t="shared" si="21"/>
        <v>77667.920643049161</v>
      </c>
      <c r="H71" s="533">
        <f t="shared" si="21"/>
        <v>69864.11215783919</v>
      </c>
      <c r="I71" s="533">
        <f t="shared" si="21"/>
        <v>88610.64012081892</v>
      </c>
      <c r="J71" s="533">
        <f t="shared" si="21"/>
        <v>110014.40579377298</v>
      </c>
      <c r="K71" s="533">
        <f t="shared" si="21"/>
        <v>72856.109857493881</v>
      </c>
      <c r="L71" s="533">
        <f t="shared" si="21"/>
        <v>91559.642619432751</v>
      </c>
      <c r="M71" s="533">
        <f t="shared" si="21"/>
        <v>44245.570246422983</v>
      </c>
      <c r="N71" s="533">
        <f t="shared" si="21"/>
        <v>71595.155939904653</v>
      </c>
      <c r="O71" s="533">
        <f t="shared" si="21"/>
        <v>39540.244776831911</v>
      </c>
      <c r="P71" s="533">
        <f t="shared" si="21"/>
        <v>112372.68127628122</v>
      </c>
      <c r="Q71" s="533">
        <f t="shared" si="21"/>
        <v>52898.29828870538</v>
      </c>
      <c r="R71" s="533">
        <f t="shared" si="21"/>
        <v>97004.882476627361</v>
      </c>
      <c r="S71" s="533">
        <f t="shared" si="21"/>
        <v>55373.250932996889</v>
      </c>
      <c r="T71" s="533">
        <f>+T72+T74+T76+T84+T86+T88+T92++T96+T99+T101+T103+T105+T107+T109+T113+T111</f>
        <v>101065.77105437512</v>
      </c>
    </row>
    <row r="72" spans="1:21" x14ac:dyDescent="0.2">
      <c r="A72" s="323">
        <v>1129</v>
      </c>
      <c r="B72" s="324" t="s">
        <v>56</v>
      </c>
      <c r="C72" s="512">
        <f>+C73</f>
        <v>9809.6410096888467</v>
      </c>
      <c r="D72" s="512">
        <f t="shared" ref="D72:T72" si="22">+D73</f>
        <v>12262.051262111059</v>
      </c>
      <c r="E72" s="512">
        <f t="shared" si="22"/>
        <v>15239.977997195176</v>
      </c>
      <c r="F72" s="512">
        <f t="shared" si="22"/>
        <v>9956.7856248341795</v>
      </c>
      <c r="G72" s="512">
        <f t="shared" si="22"/>
        <v>7118.9966184599061</v>
      </c>
      <c r="H72" s="512">
        <f t="shared" si="22"/>
        <v>9799.8133890228237</v>
      </c>
      <c r="I72" s="512">
        <f t="shared" si="22"/>
        <v>8423.8342485693156</v>
      </c>
      <c r="J72" s="512">
        <f t="shared" si="22"/>
        <v>3939.5431976149584</v>
      </c>
      <c r="K72" s="512">
        <f t="shared" si="22"/>
        <v>6520.5930398002056</v>
      </c>
      <c r="L72" s="512">
        <f t="shared" si="22"/>
        <v>8075.858790107286</v>
      </c>
      <c r="M72" s="512">
        <f t="shared" si="22"/>
        <v>6193.3233351178324</v>
      </c>
      <c r="N72" s="512">
        <f t="shared" si="22"/>
        <v>5968.0401489263913</v>
      </c>
      <c r="O72" s="512">
        <f t="shared" si="22"/>
        <v>7342.268626755359</v>
      </c>
      <c r="P72" s="512">
        <f t="shared" si="22"/>
        <v>7117.3710031657374</v>
      </c>
      <c r="Q72" s="512">
        <f t="shared" si="22"/>
        <v>11737.880279287563</v>
      </c>
      <c r="R72" s="512">
        <f t="shared" si="22"/>
        <v>11629.672656112945</v>
      </c>
      <c r="S72" s="512">
        <f t="shared" si="22"/>
        <v>9611.70052177057</v>
      </c>
      <c r="T72" s="512">
        <f t="shared" si="22"/>
        <v>14013.772870984181</v>
      </c>
    </row>
    <row r="73" spans="1:21" x14ac:dyDescent="0.2">
      <c r="A73" s="513"/>
      <c r="B73" s="327" t="s">
        <v>57</v>
      </c>
      <c r="C73" s="514">
        <v>9809.6410096888467</v>
      </c>
      <c r="D73" s="514">
        <v>12262.051262111059</v>
      </c>
      <c r="E73" s="514">
        <v>15239.977997195176</v>
      </c>
      <c r="F73" s="514">
        <v>9956.7856248341795</v>
      </c>
      <c r="G73" s="514">
        <v>7118.9966184599061</v>
      </c>
      <c r="H73" s="514">
        <v>9799.8133890228237</v>
      </c>
      <c r="I73" s="514">
        <v>8423.8342485693156</v>
      </c>
      <c r="J73" s="514">
        <v>3939.5431976149584</v>
      </c>
      <c r="K73" s="514">
        <v>6520.5930398002056</v>
      </c>
      <c r="L73" s="514">
        <v>8075.858790107286</v>
      </c>
      <c r="M73" s="514">
        <v>6193.3233351178324</v>
      </c>
      <c r="N73" s="514">
        <v>5968.0401489263913</v>
      </c>
      <c r="O73" s="514">
        <v>7342.268626755359</v>
      </c>
      <c r="P73" s="514">
        <v>7117.3710031657374</v>
      </c>
      <c r="Q73" s="514">
        <v>11737.880279287563</v>
      </c>
      <c r="R73" s="514">
        <v>11629.672656112945</v>
      </c>
      <c r="S73" s="514">
        <v>9611.70052177057</v>
      </c>
      <c r="T73" s="514">
        <v>14013.772870984181</v>
      </c>
    </row>
    <row r="74" spans="1:21" x14ac:dyDescent="0.2">
      <c r="A74" s="323">
        <v>1131</v>
      </c>
      <c r="B74" s="324" t="s">
        <v>45</v>
      </c>
      <c r="C74" s="512">
        <f>+C75</f>
        <v>7.6518799808728772</v>
      </c>
      <c r="D74" s="512">
        <f t="shared" ref="D74" si="23">+D75</f>
        <v>4.2896902923071005</v>
      </c>
      <c r="E74" s="512">
        <f t="shared" ref="E74" si="24">+E75</f>
        <v>1.3934804743715805</v>
      </c>
      <c r="F74" s="512">
        <f t="shared" ref="F74" si="25">+F75</f>
        <v>1.3390789966527534</v>
      </c>
      <c r="G74" s="512">
        <f t="shared" ref="G74" si="26">+G75</f>
        <v>1.4565155959836145</v>
      </c>
      <c r="H74" s="512">
        <f t="shared" ref="H74" si="27">+H75</f>
        <v>1.5303759961745753</v>
      </c>
      <c r="I74" s="512">
        <f t="shared" ref="I74" si="28">+I75</f>
        <v>1.5303759961745753</v>
      </c>
      <c r="J74" s="512">
        <f t="shared" ref="J74" si="29">+J75</f>
        <v>1.5303759961745753</v>
      </c>
      <c r="K74" s="512">
        <f t="shared" ref="K74" si="30">+K75</f>
        <v>1.5303759961745753</v>
      </c>
      <c r="L74" s="512">
        <f t="shared" ref="L74" si="31">+L75</f>
        <v>1.5303759961745753</v>
      </c>
      <c r="M74" s="512">
        <f t="shared" ref="M74" si="32">+M75</f>
        <v>1.5303759961745753</v>
      </c>
      <c r="N74" s="512">
        <f t="shared" ref="N74" si="33">+N75</f>
        <v>1.5303759961745753</v>
      </c>
      <c r="O74" s="512">
        <f t="shared" ref="O74" si="34">+O75</f>
        <v>1.5303759961745753</v>
      </c>
      <c r="P74" s="512">
        <f t="shared" ref="P74" si="35">+P75</f>
        <v>1.5303759961745753</v>
      </c>
      <c r="Q74" s="512">
        <f t="shared" ref="Q74" si="36">+Q75</f>
        <v>1.5303759961745753</v>
      </c>
      <c r="R74" s="512">
        <f t="shared" ref="R74" si="37">+R75</f>
        <v>1.5303759961745753</v>
      </c>
      <c r="S74" s="512">
        <f t="shared" ref="S74:T74" si="38">+S75</f>
        <v>1.5303759961745753</v>
      </c>
      <c r="T74" s="512">
        <f t="shared" si="38"/>
        <v>1.5303759961745753</v>
      </c>
    </row>
    <row r="75" spans="1:21" x14ac:dyDescent="0.2">
      <c r="A75" s="323"/>
      <c r="B75" s="327" t="s">
        <v>58</v>
      </c>
      <c r="C75" s="514">
        <v>7.6518799808728772</v>
      </c>
      <c r="D75" s="514">
        <v>4.2896902923071005</v>
      </c>
      <c r="E75" s="514">
        <v>1.3934804743715805</v>
      </c>
      <c r="F75" s="514">
        <v>1.3390789966527534</v>
      </c>
      <c r="G75" s="514">
        <v>1.4565155959836145</v>
      </c>
      <c r="H75" s="514">
        <v>1.5303759961745753</v>
      </c>
      <c r="I75" s="514">
        <v>1.5303759961745753</v>
      </c>
      <c r="J75" s="514">
        <v>1.5303759961745753</v>
      </c>
      <c r="K75" s="514">
        <v>1.5303759961745753</v>
      </c>
      <c r="L75" s="514">
        <v>1.5303759961745753</v>
      </c>
      <c r="M75" s="514">
        <v>1.5303759961745753</v>
      </c>
      <c r="N75" s="514">
        <v>1.5303759961745753</v>
      </c>
      <c r="O75" s="514">
        <v>1.5303759961745753</v>
      </c>
      <c r="P75" s="514">
        <v>1.5303759961745753</v>
      </c>
      <c r="Q75" s="514">
        <v>1.5303759961745753</v>
      </c>
      <c r="R75" s="514">
        <v>1.5303759961745753</v>
      </c>
      <c r="S75" s="514">
        <v>1.5303759961745753</v>
      </c>
      <c r="T75" s="514">
        <v>1.5303759961745753</v>
      </c>
    </row>
    <row r="76" spans="1:21" x14ac:dyDescent="0.2">
      <c r="A76" s="323">
        <v>1132</v>
      </c>
      <c r="B76" s="324" t="s">
        <v>59</v>
      </c>
      <c r="C76" s="512">
        <f>SUM(C77:C83)</f>
        <v>2232.4920644174167</v>
      </c>
      <c r="D76" s="512">
        <f t="shared" ref="D76:T76" si="39">SUM(D77:D83)</f>
        <v>3394.3364867997334</v>
      </c>
      <c r="E76" s="512">
        <f t="shared" si="39"/>
        <v>3361.4839161160821</v>
      </c>
      <c r="F76" s="512">
        <f t="shared" si="39"/>
        <v>3328.6313454324231</v>
      </c>
      <c r="G76" s="512">
        <f t="shared" si="39"/>
        <v>3326.4881705041844</v>
      </c>
      <c r="H76" s="512">
        <f t="shared" si="39"/>
        <v>3270.6035530039662</v>
      </c>
      <c r="I76" s="512">
        <f t="shared" si="39"/>
        <v>3563.6878627450105</v>
      </c>
      <c r="J76" s="512">
        <f t="shared" si="39"/>
        <v>3563.6878627450105</v>
      </c>
      <c r="K76" s="512">
        <f t="shared" si="39"/>
        <v>3563.6878627450105</v>
      </c>
      <c r="L76" s="512">
        <f t="shared" si="39"/>
        <v>3563.6878627450105</v>
      </c>
      <c r="M76" s="512">
        <f t="shared" si="39"/>
        <v>3563.6878627450105</v>
      </c>
      <c r="N76" s="512">
        <f t="shared" si="39"/>
        <v>3563.6878627450105</v>
      </c>
      <c r="O76" s="512">
        <f t="shared" si="39"/>
        <v>3563.6878627450133</v>
      </c>
      <c r="P76" s="512">
        <f t="shared" si="39"/>
        <v>3563.6878627450133</v>
      </c>
      <c r="Q76" s="512">
        <f t="shared" si="39"/>
        <v>3563.6878627450133</v>
      </c>
      <c r="R76" s="512">
        <f t="shared" si="39"/>
        <v>3563.6878627450133</v>
      </c>
      <c r="S76" s="512">
        <f t="shared" si="39"/>
        <v>3563.6878627450133</v>
      </c>
      <c r="T76" s="512">
        <f t="shared" si="39"/>
        <v>3563.6878627450133</v>
      </c>
    </row>
    <row r="77" spans="1:21" x14ac:dyDescent="0.2">
      <c r="A77" s="513"/>
      <c r="B77" s="327" t="s">
        <v>60</v>
      </c>
      <c r="C77" s="514">
        <v>47.769250810814206</v>
      </c>
      <c r="D77" s="514">
        <v>57.635467684817129</v>
      </c>
      <c r="E77" s="514">
        <v>47.275500426712441</v>
      </c>
      <c r="F77" s="514">
        <v>36.915533168607745</v>
      </c>
      <c r="G77" s="514">
        <v>144.86918500742215</v>
      </c>
      <c r="H77" s="514">
        <v>45.774003426624738</v>
      </c>
      <c r="I77" s="514">
        <v>120.73901762743446</v>
      </c>
      <c r="J77" s="514">
        <v>120.73901762743446</v>
      </c>
      <c r="K77" s="514">
        <v>120.73901762743446</v>
      </c>
      <c r="L77" s="514">
        <v>120.73901762743446</v>
      </c>
      <c r="M77" s="514">
        <v>120.73901762743446</v>
      </c>
      <c r="N77" s="514">
        <v>120.73901762743446</v>
      </c>
      <c r="O77" s="514">
        <v>120.73901762743432</v>
      </c>
      <c r="P77" s="514">
        <v>120.73901762743432</v>
      </c>
      <c r="Q77" s="514">
        <v>120.73901762743432</v>
      </c>
      <c r="R77" s="514">
        <v>120.73901762743432</v>
      </c>
      <c r="S77" s="514">
        <v>120.73901762743432</v>
      </c>
      <c r="T77" s="514">
        <v>120.73901762743432</v>
      </c>
    </row>
    <row r="78" spans="1:21" x14ac:dyDescent="0.2">
      <c r="A78" s="329"/>
      <c r="B78" s="327" t="s">
        <v>61</v>
      </c>
      <c r="C78" s="514">
        <v>175.04232631973466</v>
      </c>
      <c r="D78" s="514">
        <v>267.52978245747806</v>
      </c>
      <c r="E78" s="514">
        <v>284.88280616914409</v>
      </c>
      <c r="F78" s="514">
        <v>302.23582988080608</v>
      </c>
      <c r="G78" s="514">
        <v>60.72905882196941</v>
      </c>
      <c r="H78" s="514">
        <v>272.22692861151052</v>
      </c>
      <c r="I78" s="514">
        <v>156.4126805295293</v>
      </c>
      <c r="J78" s="514">
        <v>156.4126805295293</v>
      </c>
      <c r="K78" s="514">
        <v>156.4126805295293</v>
      </c>
      <c r="L78" s="514">
        <v>156.4126805295293</v>
      </c>
      <c r="M78" s="514">
        <v>156.4126805295293</v>
      </c>
      <c r="N78" s="514">
        <v>156.4126805295293</v>
      </c>
      <c r="O78" s="514">
        <v>156.41268052952941</v>
      </c>
      <c r="P78" s="514">
        <v>156.41268052952941</v>
      </c>
      <c r="Q78" s="514">
        <v>156.41268052952941</v>
      </c>
      <c r="R78" s="514">
        <v>156.41268052952941</v>
      </c>
      <c r="S78" s="514">
        <v>156.41268052952941</v>
      </c>
      <c r="T78" s="514">
        <v>156.41268052952941</v>
      </c>
    </row>
    <row r="79" spans="1:21" x14ac:dyDescent="0.2">
      <c r="A79" s="513"/>
      <c r="B79" s="327" t="s">
        <v>62</v>
      </c>
      <c r="C79" s="514">
        <v>224.49073560057627</v>
      </c>
      <c r="D79" s="514">
        <v>215.28265246846203</v>
      </c>
      <c r="E79" s="514">
        <v>192.3117576442564</v>
      </c>
      <c r="F79" s="514">
        <v>169.34086282004054</v>
      </c>
      <c r="G79" s="514">
        <v>211.17071661876079</v>
      </c>
      <c r="H79" s="514">
        <v>139.59926032734083</v>
      </c>
      <c r="I79" s="514">
        <v>337.56368591831409</v>
      </c>
      <c r="J79" s="514">
        <v>337.56368591831409</v>
      </c>
      <c r="K79" s="514">
        <v>337.56368591831409</v>
      </c>
      <c r="L79" s="514">
        <v>337.56368591831409</v>
      </c>
      <c r="M79" s="514">
        <v>337.56368591831409</v>
      </c>
      <c r="N79" s="514">
        <v>337.56368591831409</v>
      </c>
      <c r="O79" s="514">
        <v>337.56368591831409</v>
      </c>
      <c r="P79" s="514">
        <v>337.56368591831409</v>
      </c>
      <c r="Q79" s="514">
        <v>337.56368591831409</v>
      </c>
      <c r="R79" s="514">
        <v>337.56368591831409</v>
      </c>
      <c r="S79" s="514">
        <v>337.56368591831409</v>
      </c>
      <c r="T79" s="514">
        <v>337.56368591831409</v>
      </c>
    </row>
    <row r="80" spans="1:21" x14ac:dyDescent="0.2">
      <c r="A80" s="329"/>
      <c r="B80" s="327" t="s">
        <v>63</v>
      </c>
      <c r="C80" s="514">
        <v>332.76391654684295</v>
      </c>
      <c r="D80" s="514">
        <v>513.94789522604356</v>
      </c>
      <c r="E80" s="514">
        <v>539.35244587168268</v>
      </c>
      <c r="F80" s="514">
        <v>564.75699651732805</v>
      </c>
      <c r="G80" s="514">
        <v>263.81431501845441</v>
      </c>
      <c r="H80" s="514">
        <v>533.97928977248728</v>
      </c>
      <c r="I80" s="514">
        <v>355.97238551023821</v>
      </c>
      <c r="J80" s="514">
        <v>355.97238551023821</v>
      </c>
      <c r="K80" s="514">
        <v>355.97238551023821</v>
      </c>
      <c r="L80" s="514">
        <v>355.97238551023821</v>
      </c>
      <c r="M80" s="514">
        <v>355.97238551023821</v>
      </c>
      <c r="N80" s="514">
        <v>355.97238551023821</v>
      </c>
      <c r="O80" s="514">
        <v>355.97238551023918</v>
      </c>
      <c r="P80" s="514">
        <v>355.97238551023918</v>
      </c>
      <c r="Q80" s="514">
        <v>355.97238551023918</v>
      </c>
      <c r="R80" s="514">
        <v>355.97238551023918</v>
      </c>
      <c r="S80" s="514">
        <v>355.97238551023918</v>
      </c>
      <c r="T80" s="514">
        <v>355.97238551023918</v>
      </c>
    </row>
    <row r="81" spans="1:20" x14ac:dyDescent="0.2">
      <c r="A81" s="329"/>
      <c r="B81" s="327" t="s">
        <v>64</v>
      </c>
      <c r="C81" s="514">
        <v>50.332121042269151</v>
      </c>
      <c r="D81" s="514">
        <v>60.059911030867625</v>
      </c>
      <c r="E81" s="514">
        <v>56.805209480786289</v>
      </c>
      <c r="F81" s="514">
        <v>53.550507930704228</v>
      </c>
      <c r="G81" s="514">
        <v>29.157301408571097</v>
      </c>
      <c r="H81" s="514">
        <v>41.75647858752901</v>
      </c>
      <c r="I81" s="514">
        <v>74.678530948063937</v>
      </c>
      <c r="J81" s="514">
        <v>74.678530948063937</v>
      </c>
      <c r="K81" s="514">
        <v>74.678530948063937</v>
      </c>
      <c r="L81" s="514">
        <v>74.678530948063937</v>
      </c>
      <c r="M81" s="514">
        <v>74.678530948063937</v>
      </c>
      <c r="N81" s="514">
        <v>74.678530948063937</v>
      </c>
      <c r="O81" s="514">
        <v>74.678530948063994</v>
      </c>
      <c r="P81" s="514">
        <v>74.678530948063994</v>
      </c>
      <c r="Q81" s="514">
        <v>74.678530948063994</v>
      </c>
      <c r="R81" s="514">
        <v>74.678530948063994</v>
      </c>
      <c r="S81" s="514">
        <v>74.678530948063994</v>
      </c>
      <c r="T81" s="514">
        <v>74.678530948063994</v>
      </c>
    </row>
    <row r="82" spans="1:20" x14ac:dyDescent="0.2">
      <c r="A82" s="329"/>
      <c r="B82" s="327" t="s">
        <v>65</v>
      </c>
      <c r="C82" s="514">
        <v>1221.5687786261008</v>
      </c>
      <c r="D82" s="514">
        <v>2017.2090050081913</v>
      </c>
      <c r="E82" s="514">
        <v>1985.709542855717</v>
      </c>
      <c r="F82" s="514">
        <v>1954.210080703243</v>
      </c>
      <c r="G82" s="514">
        <v>2550.1187384249788</v>
      </c>
      <c r="H82" s="514">
        <v>2048.0631863668518</v>
      </c>
      <c r="I82" s="514">
        <v>2232.9748594844937</v>
      </c>
      <c r="J82" s="514">
        <v>2232.9748594844937</v>
      </c>
      <c r="K82" s="514">
        <v>2232.9748594844937</v>
      </c>
      <c r="L82" s="514">
        <v>2232.9748594844937</v>
      </c>
      <c r="M82" s="514">
        <v>2232.9748594844937</v>
      </c>
      <c r="N82" s="514">
        <v>2232.9748594844937</v>
      </c>
      <c r="O82" s="514">
        <v>2232.974859484495</v>
      </c>
      <c r="P82" s="514">
        <v>2232.974859484495</v>
      </c>
      <c r="Q82" s="514">
        <v>2232.974859484495</v>
      </c>
      <c r="R82" s="514">
        <v>2232.974859484495</v>
      </c>
      <c r="S82" s="514">
        <v>2232.974859484495</v>
      </c>
      <c r="T82" s="514">
        <v>2232.974859484495</v>
      </c>
    </row>
    <row r="83" spans="1:20" x14ac:dyDescent="0.2">
      <c r="A83" s="329"/>
      <c r="B83" s="327" t="s">
        <v>66</v>
      </c>
      <c r="C83" s="514">
        <v>180.52493547107849</v>
      </c>
      <c r="D83" s="514">
        <v>262.67177292387328</v>
      </c>
      <c r="E83" s="514">
        <v>255.14665366778323</v>
      </c>
      <c r="F83" s="514">
        <v>247.62153441169318</v>
      </c>
      <c r="G83" s="514">
        <v>66.628855204027587</v>
      </c>
      <c r="H83" s="514">
        <v>189.20440591162193</v>
      </c>
      <c r="I83" s="514">
        <v>285.34670272693734</v>
      </c>
      <c r="J83" s="514">
        <v>285.34670272693734</v>
      </c>
      <c r="K83" s="514">
        <v>285.34670272693734</v>
      </c>
      <c r="L83" s="514">
        <v>285.34670272693734</v>
      </c>
      <c r="M83" s="514">
        <v>285.34670272693734</v>
      </c>
      <c r="N83" s="514">
        <v>285.34670272693734</v>
      </c>
      <c r="O83" s="514">
        <v>285.34670272693728</v>
      </c>
      <c r="P83" s="514">
        <v>285.34670272693728</v>
      </c>
      <c r="Q83" s="514">
        <v>285.34670272693728</v>
      </c>
      <c r="R83" s="514">
        <v>285.34670272693728</v>
      </c>
      <c r="S83" s="514">
        <v>285.34670272693728</v>
      </c>
      <c r="T83" s="514">
        <v>285.34670272693728</v>
      </c>
    </row>
    <row r="84" spans="1:20" x14ac:dyDescent="0.2">
      <c r="A84" s="323">
        <v>1211</v>
      </c>
      <c r="B84" s="324" t="s">
        <v>67</v>
      </c>
      <c r="C84" s="512">
        <f>+C85</f>
        <v>2501.1702777053356</v>
      </c>
      <c r="D84" s="512">
        <f t="shared" ref="D84" si="40">+D85</f>
        <v>3171.543516950414</v>
      </c>
      <c r="E84" s="512">
        <f t="shared" ref="E84" si="41">+E85</f>
        <v>3288.3400064373168</v>
      </c>
      <c r="F84" s="512">
        <f t="shared" ref="F84" si="42">+F85</f>
        <v>3052.5751919151999</v>
      </c>
      <c r="G84" s="512">
        <f t="shared" ref="G84" si="43">+G85</f>
        <v>3120.7165322434325</v>
      </c>
      <c r="H84" s="512">
        <f t="shared" ref="H84" si="44">+H85</f>
        <v>2791.9187288588391</v>
      </c>
      <c r="I84" s="512">
        <f t="shared" ref="I84" si="45">+I85</f>
        <v>2683.516987053807</v>
      </c>
      <c r="J84" s="512">
        <f t="shared" ref="J84" si="46">+J85</f>
        <v>3668.2211917811228</v>
      </c>
      <c r="K84" s="512">
        <f t="shared" ref="K84" si="47">+K85</f>
        <v>2673.1163079280104</v>
      </c>
      <c r="L84" s="512">
        <f t="shared" ref="L84" si="48">+L85</f>
        <v>2718.1879284319698</v>
      </c>
      <c r="M84" s="512">
        <f t="shared" ref="M84" si="49">+M85</f>
        <v>3093.8008536356933</v>
      </c>
      <c r="N84" s="512">
        <f t="shared" ref="N84" si="50">+N85</f>
        <v>2605.071493624147</v>
      </c>
      <c r="O84" s="512">
        <f t="shared" ref="O84" si="51">+O85</f>
        <v>2165.2476471469809</v>
      </c>
      <c r="P84" s="512">
        <f t="shared" ref="P84" si="52">+P85</f>
        <v>2278.1981778504182</v>
      </c>
      <c r="Q84" s="512">
        <f t="shared" ref="Q84" si="53">+Q85</f>
        <v>2257.9940743746101</v>
      </c>
      <c r="R84" s="512">
        <f t="shared" ref="R84" si="54">+R85</f>
        <v>2162.5690499707312</v>
      </c>
      <c r="S84" s="512">
        <f t="shared" ref="S84:T84" si="55">+S85</f>
        <v>1743.706432973019</v>
      </c>
      <c r="T84" s="512">
        <f t="shared" si="55"/>
        <v>1947.8650073906997</v>
      </c>
    </row>
    <row r="85" spans="1:20" x14ac:dyDescent="0.2">
      <c r="A85" s="323"/>
      <c r="B85" s="327" t="s">
        <v>68</v>
      </c>
      <c r="C85" s="514">
        <v>2501.1702777053356</v>
      </c>
      <c r="D85" s="514">
        <v>3171.543516950414</v>
      </c>
      <c r="E85" s="514">
        <v>3288.3400064373168</v>
      </c>
      <c r="F85" s="514">
        <v>3052.5751919151999</v>
      </c>
      <c r="G85" s="514">
        <v>3120.7165322434325</v>
      </c>
      <c r="H85" s="514">
        <v>2791.9187288588391</v>
      </c>
      <c r="I85" s="514">
        <v>2683.516987053807</v>
      </c>
      <c r="J85" s="514">
        <v>3668.2211917811228</v>
      </c>
      <c r="K85" s="514">
        <v>2673.1163079280104</v>
      </c>
      <c r="L85" s="514">
        <v>2718.1879284319698</v>
      </c>
      <c r="M85" s="514">
        <v>3093.8008536356933</v>
      </c>
      <c r="N85" s="514">
        <v>2605.071493624147</v>
      </c>
      <c r="O85" s="514">
        <v>2165.2476471469809</v>
      </c>
      <c r="P85" s="514">
        <v>2278.1981778504182</v>
      </c>
      <c r="Q85" s="514">
        <v>2257.9940743746101</v>
      </c>
      <c r="R85" s="514">
        <v>2162.5690499707312</v>
      </c>
      <c r="S85" s="514">
        <v>1743.706432973019</v>
      </c>
      <c r="T85" s="514">
        <v>1947.8650073906997</v>
      </c>
    </row>
    <row r="86" spans="1:20" x14ac:dyDescent="0.2">
      <c r="A86" s="323">
        <v>1220</v>
      </c>
      <c r="B86" s="324" t="s">
        <v>48</v>
      </c>
      <c r="C86" s="512">
        <f>+C87</f>
        <v>93.590702201673054</v>
      </c>
      <c r="D86" s="512">
        <f t="shared" ref="D86" si="56">+D87</f>
        <v>93.590702201673054</v>
      </c>
      <c r="E86" s="512">
        <f t="shared" ref="E86" si="57">+E87</f>
        <v>69.88844152574768</v>
      </c>
      <c r="F86" s="512">
        <f t="shared" ref="F86" si="58">+F87</f>
        <v>57.46769744657437</v>
      </c>
      <c r="G86" s="512">
        <f t="shared" ref="G86" si="59">+G87</f>
        <v>13.084841369525227</v>
      </c>
      <c r="H86" s="512">
        <f t="shared" ref="H86" si="60">+H87</f>
        <v>146.56587802921777</v>
      </c>
      <c r="I86" s="512">
        <f t="shared" ref="I86" si="61">+I87</f>
        <v>146.56587802921777</v>
      </c>
      <c r="J86" s="512">
        <f t="shared" ref="J86" si="62">+J87</f>
        <v>146.56587802921777</v>
      </c>
      <c r="K86" s="512">
        <f t="shared" ref="K86" si="63">+K87</f>
        <v>146.56587802921786</v>
      </c>
      <c r="L86" s="512">
        <f t="shared" ref="L86" si="64">+L87</f>
        <v>146.56587802921786</v>
      </c>
      <c r="M86" s="512">
        <f t="shared" ref="M86" si="65">+M87</f>
        <v>146.56587802921786</v>
      </c>
      <c r="N86" s="512">
        <f t="shared" ref="N86" si="66">+N87</f>
        <v>146.56587802921786</v>
      </c>
      <c r="O86" s="512">
        <f t="shared" ref="O86" si="67">+O87</f>
        <v>146.56587802921746</v>
      </c>
      <c r="P86" s="512">
        <f t="shared" ref="P86" si="68">+P87</f>
        <v>146.56587802921746</v>
      </c>
      <c r="Q86" s="512">
        <f t="shared" ref="Q86" si="69">+Q87</f>
        <v>146.56587802921746</v>
      </c>
      <c r="R86" s="512">
        <f t="shared" ref="R86" si="70">+R87</f>
        <v>146.56587802921746</v>
      </c>
      <c r="S86" s="512">
        <f>+S87</f>
        <v>146.56587802921746</v>
      </c>
      <c r="T86" s="512">
        <f>+T87</f>
        <v>146.56587802921746</v>
      </c>
    </row>
    <row r="87" spans="1:20" x14ac:dyDescent="0.2">
      <c r="A87" s="329"/>
      <c r="B87" s="327" t="s">
        <v>69</v>
      </c>
      <c r="C87" s="514">
        <v>93.590702201673054</v>
      </c>
      <c r="D87" s="514">
        <v>93.590702201673054</v>
      </c>
      <c r="E87" s="514">
        <v>69.88844152574768</v>
      </c>
      <c r="F87" s="514">
        <v>57.46769744657437</v>
      </c>
      <c r="G87" s="514">
        <v>13.084841369525227</v>
      </c>
      <c r="H87" s="514">
        <v>146.56587802921777</v>
      </c>
      <c r="I87" s="514">
        <v>146.56587802921777</v>
      </c>
      <c r="J87" s="514">
        <v>146.56587802921777</v>
      </c>
      <c r="K87" s="514">
        <v>146.56587802921786</v>
      </c>
      <c r="L87" s="514">
        <v>146.56587802921786</v>
      </c>
      <c r="M87" s="514">
        <v>146.56587802921786</v>
      </c>
      <c r="N87" s="514">
        <v>146.56587802921786</v>
      </c>
      <c r="O87" s="514">
        <v>146.56587802921746</v>
      </c>
      <c r="P87" s="514">
        <v>146.56587802921746</v>
      </c>
      <c r="Q87" s="514">
        <v>146.56587802921746</v>
      </c>
      <c r="R87" s="514">
        <v>146.56587802921746</v>
      </c>
      <c r="S87" s="514">
        <v>146.56587802921746</v>
      </c>
      <c r="T87" s="514">
        <v>146.56587802921746</v>
      </c>
    </row>
    <row r="88" spans="1:20" x14ac:dyDescent="0.2">
      <c r="A88" s="323">
        <v>1231</v>
      </c>
      <c r="B88" s="324" t="s">
        <v>46</v>
      </c>
      <c r="C88" s="512">
        <f>+C89+C90+C91</f>
        <v>1169.2556908597012</v>
      </c>
      <c r="D88" s="512">
        <f t="shared" ref="D88:T88" si="71">+D89+D90+D91</f>
        <v>1169.2556908597012</v>
      </c>
      <c r="E88" s="512">
        <f t="shared" si="71"/>
        <v>1169.2556908597012</v>
      </c>
      <c r="F88" s="512">
        <f t="shared" si="71"/>
        <v>1169.2556908597012</v>
      </c>
      <c r="G88" s="512">
        <f t="shared" si="71"/>
        <v>963.40189397454981</v>
      </c>
      <c r="H88" s="512">
        <f t="shared" si="71"/>
        <v>963.40189397454981</v>
      </c>
      <c r="I88" s="512">
        <f t="shared" si="71"/>
        <v>891.70476030062457</v>
      </c>
      <c r="J88" s="512">
        <f t="shared" si="71"/>
        <v>891.70476030062457</v>
      </c>
      <c r="K88" s="512">
        <f t="shared" si="71"/>
        <v>891.70476030062457</v>
      </c>
      <c r="L88" s="512">
        <f t="shared" si="71"/>
        <v>891.70476030062423</v>
      </c>
      <c r="M88" s="512">
        <f t="shared" si="71"/>
        <v>775.98089076096142</v>
      </c>
      <c r="N88" s="512">
        <f t="shared" si="71"/>
        <v>775.98089076096142</v>
      </c>
      <c r="O88" s="512">
        <f t="shared" si="71"/>
        <v>775.98089076096142</v>
      </c>
      <c r="P88" s="512">
        <f t="shared" si="71"/>
        <v>775.98089076096142</v>
      </c>
      <c r="Q88" s="512">
        <f t="shared" si="71"/>
        <v>775.98089076096142</v>
      </c>
      <c r="R88" s="512">
        <f t="shared" si="71"/>
        <v>775.98089076096142</v>
      </c>
      <c r="S88" s="512">
        <f t="shared" si="71"/>
        <v>775.98089076096142</v>
      </c>
      <c r="T88" s="512">
        <f t="shared" si="71"/>
        <v>775.98089076096142</v>
      </c>
    </row>
    <row r="89" spans="1:20" x14ac:dyDescent="0.2">
      <c r="A89" s="329"/>
      <c r="B89" s="327" t="s">
        <v>70</v>
      </c>
      <c r="C89" s="514">
        <v>689.21495165819692</v>
      </c>
      <c r="D89" s="514">
        <v>689.21495165819692</v>
      </c>
      <c r="E89" s="514">
        <v>689.21495165819692</v>
      </c>
      <c r="F89" s="514">
        <v>689.21495165819692</v>
      </c>
      <c r="G89" s="514">
        <v>490.72104558063626</v>
      </c>
      <c r="H89" s="514">
        <v>490.72104558063626</v>
      </c>
      <c r="I89" s="514">
        <v>431.35734011208774</v>
      </c>
      <c r="J89" s="514">
        <v>431.35734011208774</v>
      </c>
      <c r="K89" s="514">
        <v>431.35734011208774</v>
      </c>
      <c r="L89" s="514">
        <v>431.35734011208791</v>
      </c>
      <c r="M89" s="514">
        <v>420.42112051150019</v>
      </c>
      <c r="N89" s="514">
        <v>420.42112051150019</v>
      </c>
      <c r="O89" s="514">
        <v>420.42112051150019</v>
      </c>
      <c r="P89" s="514">
        <v>420.42112051150019</v>
      </c>
      <c r="Q89" s="514">
        <v>420.42112051150019</v>
      </c>
      <c r="R89" s="514">
        <v>420.42112051150019</v>
      </c>
      <c r="S89" s="514">
        <v>420.42112051150019</v>
      </c>
      <c r="T89" s="514">
        <v>420.42112051150019</v>
      </c>
    </row>
    <row r="90" spans="1:20" x14ac:dyDescent="0.2">
      <c r="A90" s="513"/>
      <c r="B90" s="327" t="s">
        <v>71</v>
      </c>
      <c r="C90" s="514">
        <v>104.20382326668539</v>
      </c>
      <c r="D90" s="514">
        <v>104.20382326668539</v>
      </c>
      <c r="E90" s="514">
        <v>104.20382326668539</v>
      </c>
      <c r="F90" s="514">
        <v>104.20382326668539</v>
      </c>
      <c r="G90" s="514">
        <v>119.11574969967657</v>
      </c>
      <c r="H90" s="514">
        <v>119.11574969967657</v>
      </c>
      <c r="I90" s="514">
        <v>119.11574969967657</v>
      </c>
      <c r="J90" s="514">
        <v>119.11574969967657</v>
      </c>
      <c r="K90" s="514">
        <v>119.11574969967657</v>
      </c>
      <c r="L90" s="514">
        <v>119.11574969967657</v>
      </c>
      <c r="M90" s="514">
        <v>58.648606660954336</v>
      </c>
      <c r="N90" s="514">
        <v>58.648606660954336</v>
      </c>
      <c r="O90" s="514">
        <v>58.648606660954336</v>
      </c>
      <c r="P90" s="514">
        <v>58.648606660954336</v>
      </c>
      <c r="Q90" s="514">
        <v>58.648606660954336</v>
      </c>
      <c r="R90" s="514">
        <v>58.648606660954336</v>
      </c>
      <c r="S90" s="514">
        <v>58.648606660954336</v>
      </c>
      <c r="T90" s="514">
        <v>58.648606660954336</v>
      </c>
    </row>
    <row r="91" spans="1:20" x14ac:dyDescent="0.2">
      <c r="A91" s="513"/>
      <c r="B91" s="327" t="s">
        <v>72</v>
      </c>
      <c r="C91" s="514">
        <v>375.83691593481888</v>
      </c>
      <c r="D91" s="514">
        <v>375.83691593481888</v>
      </c>
      <c r="E91" s="514">
        <v>375.83691593481888</v>
      </c>
      <c r="F91" s="514">
        <v>375.83691593481888</v>
      </c>
      <c r="G91" s="514">
        <v>353.56509869423701</v>
      </c>
      <c r="H91" s="514">
        <v>353.56509869423701</v>
      </c>
      <c r="I91" s="514">
        <v>341.23167048886023</v>
      </c>
      <c r="J91" s="514">
        <v>341.23167048886023</v>
      </c>
      <c r="K91" s="514">
        <v>341.23167048886023</v>
      </c>
      <c r="L91" s="514">
        <v>341.23167048885972</v>
      </c>
      <c r="M91" s="514">
        <v>296.91116358850689</v>
      </c>
      <c r="N91" s="514">
        <v>296.91116358850689</v>
      </c>
      <c r="O91" s="514">
        <v>296.91116358850689</v>
      </c>
      <c r="P91" s="514">
        <v>296.91116358850689</v>
      </c>
      <c r="Q91" s="514">
        <v>296.91116358850689</v>
      </c>
      <c r="R91" s="514">
        <v>296.91116358850689</v>
      </c>
      <c r="S91" s="514">
        <v>296.91116358850689</v>
      </c>
      <c r="T91" s="514">
        <v>296.91116358850689</v>
      </c>
    </row>
    <row r="92" spans="1:20" x14ac:dyDescent="0.2">
      <c r="A92" s="323">
        <v>1232</v>
      </c>
      <c r="B92" s="324" t="s">
        <v>47</v>
      </c>
      <c r="C92" s="512">
        <f>+C93+C94+C95</f>
        <v>1736.1811938066558</v>
      </c>
      <c r="D92" s="512">
        <f t="shared" ref="D92" si="72">+D93+D94+D95</f>
        <v>1842.8138812496484</v>
      </c>
      <c r="E92" s="512">
        <f t="shared" ref="E92" si="73">+E93+E94+E95</f>
        <v>1936.1174827622669</v>
      </c>
      <c r="F92" s="512">
        <f t="shared" ref="F92" si="74">+F93+F94+F95</f>
        <v>1936.1174827622669</v>
      </c>
      <c r="G92" s="512">
        <f t="shared" ref="G92" si="75">+G93+G94+G95</f>
        <v>688.69935891517071</v>
      </c>
      <c r="H92" s="512">
        <f t="shared" ref="H92" si="76">+H93+H94+H95</f>
        <v>688.69935891517071</v>
      </c>
      <c r="I92" s="512">
        <f t="shared" ref="I92" si="77">+I93+I94+I95</f>
        <v>1560.6287808474722</v>
      </c>
      <c r="J92" s="512">
        <f t="shared" ref="J92" si="78">+J93+J94+J95</f>
        <v>1560.6287808474722</v>
      </c>
      <c r="K92" s="512">
        <f t="shared" ref="K92" si="79">+K93+K94+K95</f>
        <v>1560.6287808474722</v>
      </c>
      <c r="L92" s="512">
        <f t="shared" ref="L92" si="80">+L93+L94+L95</f>
        <v>1560.6287808474722</v>
      </c>
      <c r="M92" s="512">
        <f t="shared" ref="M92" si="81">+M93+M94+M95</f>
        <v>804.23336852094963</v>
      </c>
      <c r="N92" s="512">
        <f t="shared" ref="N92" si="82">+N93+N94+N95</f>
        <v>804.23336852094963</v>
      </c>
      <c r="O92" s="512">
        <f t="shared" ref="O92" si="83">+O93+O94+O95</f>
        <v>804.23336852094963</v>
      </c>
      <c r="P92" s="512">
        <f t="shared" ref="P92" si="84">+P93+P94+P95</f>
        <v>804.23336852094963</v>
      </c>
      <c r="Q92" s="512">
        <f t="shared" ref="Q92" si="85">+Q93+Q94+Q95</f>
        <v>804.23336852094963</v>
      </c>
      <c r="R92" s="512">
        <f t="shared" ref="R92" si="86">+R93+R94+R95</f>
        <v>804.23336852094963</v>
      </c>
      <c r="S92" s="512">
        <f t="shared" ref="S92:T92" si="87">+S93+S94+S95</f>
        <v>804.23336852094963</v>
      </c>
      <c r="T92" s="512">
        <f t="shared" si="87"/>
        <v>804.23336852094963</v>
      </c>
    </row>
    <row r="93" spans="1:20" x14ac:dyDescent="0.2">
      <c r="A93" s="329"/>
      <c r="B93" s="327" t="s">
        <v>73</v>
      </c>
      <c r="C93" s="514">
        <v>217.38948484880504</v>
      </c>
      <c r="D93" s="514">
        <v>217.38948484880504</v>
      </c>
      <c r="E93" s="514">
        <v>217.38948484880504</v>
      </c>
      <c r="F93" s="514">
        <v>217.38948484880504</v>
      </c>
      <c r="G93" s="514">
        <v>147.40793835638149</v>
      </c>
      <c r="H93" s="514">
        <v>147.40793835638149</v>
      </c>
      <c r="I93" s="514">
        <v>202.2917763674136</v>
      </c>
      <c r="J93" s="514">
        <v>202.2917763674136</v>
      </c>
      <c r="K93" s="514">
        <v>202.2917763674136</v>
      </c>
      <c r="L93" s="514">
        <v>202.29177636741352</v>
      </c>
      <c r="M93" s="514">
        <v>156.10053981218508</v>
      </c>
      <c r="N93" s="514">
        <v>156.10053981218508</v>
      </c>
      <c r="O93" s="514">
        <v>156.10053981218508</v>
      </c>
      <c r="P93" s="514">
        <v>156.10053981218508</v>
      </c>
      <c r="Q93" s="514">
        <v>156.10053981218508</v>
      </c>
      <c r="R93" s="514">
        <v>156.10053981218508</v>
      </c>
      <c r="S93" s="514">
        <v>156.10053981218508</v>
      </c>
      <c r="T93" s="514">
        <v>156.10053981218508</v>
      </c>
    </row>
    <row r="94" spans="1:20" x14ac:dyDescent="0.2">
      <c r="A94" s="329"/>
      <c r="B94" s="327" t="s">
        <v>74</v>
      </c>
      <c r="C94" s="514">
        <v>52.592256616702365</v>
      </c>
      <c r="D94" s="514">
        <v>52.592256616702365</v>
      </c>
      <c r="E94" s="514">
        <v>52.592256616702365</v>
      </c>
      <c r="F94" s="514">
        <v>52.592256616702365</v>
      </c>
      <c r="G94" s="514">
        <v>22.789977867237688</v>
      </c>
      <c r="H94" s="514">
        <v>22.789977867237688</v>
      </c>
      <c r="I94" s="514">
        <v>16.078449694417955</v>
      </c>
      <c r="J94" s="514">
        <v>16.078449694417955</v>
      </c>
      <c r="K94" s="514">
        <v>16.078449694417955</v>
      </c>
      <c r="L94" s="514">
        <v>16.078449694417944</v>
      </c>
      <c r="M94" s="514">
        <v>120.45964198852251</v>
      </c>
      <c r="N94" s="514">
        <v>120.45964198852251</v>
      </c>
      <c r="O94" s="514">
        <v>120.45964198852251</v>
      </c>
      <c r="P94" s="514">
        <v>120.45964198852251</v>
      </c>
      <c r="Q94" s="514">
        <v>120.45964198852251</v>
      </c>
      <c r="R94" s="514">
        <v>120.45964198852251</v>
      </c>
      <c r="S94" s="514">
        <v>120.45964198852251</v>
      </c>
      <c r="T94" s="514">
        <v>120.45964198852251</v>
      </c>
    </row>
    <row r="95" spans="1:20" x14ac:dyDescent="0.2">
      <c r="A95" s="329"/>
      <c r="B95" s="327" t="s">
        <v>75</v>
      </c>
      <c r="C95" s="514">
        <v>1466.1994523411483</v>
      </c>
      <c r="D95" s="514">
        <v>1572.832139784141</v>
      </c>
      <c r="E95" s="514">
        <v>1666.1357412967595</v>
      </c>
      <c r="F95" s="514">
        <v>1666.1357412967595</v>
      </c>
      <c r="G95" s="514">
        <v>518.50144269155157</v>
      </c>
      <c r="H95" s="514">
        <v>518.50144269155157</v>
      </c>
      <c r="I95" s="514">
        <v>1342.2585547856406</v>
      </c>
      <c r="J95" s="514">
        <v>1342.2585547856406</v>
      </c>
      <c r="K95" s="514">
        <v>1342.2585547856406</v>
      </c>
      <c r="L95" s="514">
        <v>1342.2585547856406</v>
      </c>
      <c r="M95" s="514">
        <v>527.67318672024203</v>
      </c>
      <c r="N95" s="514">
        <v>527.67318672024203</v>
      </c>
      <c r="O95" s="514">
        <v>527.67318672024203</v>
      </c>
      <c r="P95" s="514">
        <v>527.67318672024203</v>
      </c>
      <c r="Q95" s="514">
        <v>527.67318672024203</v>
      </c>
      <c r="R95" s="514">
        <v>527.67318672024203</v>
      </c>
      <c r="S95" s="514">
        <v>527.67318672024203</v>
      </c>
      <c r="T95" s="514">
        <v>527.67318672024203</v>
      </c>
    </row>
    <row r="96" spans="1:20" x14ac:dyDescent="0.2">
      <c r="A96" s="323">
        <v>1242</v>
      </c>
      <c r="B96" s="324" t="s">
        <v>76</v>
      </c>
      <c r="C96" s="512">
        <f>+C97+C98</f>
        <v>1732.0942402691403</v>
      </c>
      <c r="D96" s="512">
        <f t="shared" ref="D96:T96" si="88">+D97+D98</f>
        <v>4268.0333213261692</v>
      </c>
      <c r="E96" s="512">
        <f t="shared" si="88"/>
        <v>4355.0295162166331</v>
      </c>
      <c r="F96" s="512">
        <f t="shared" si="88"/>
        <v>3831.3793431259664</v>
      </c>
      <c r="G96" s="512">
        <f t="shared" si="88"/>
        <v>1601.2519631538823</v>
      </c>
      <c r="H96" s="512">
        <f t="shared" si="88"/>
        <v>1097.5439947380951</v>
      </c>
      <c r="I96" s="512">
        <f t="shared" si="88"/>
        <v>2352.5696528871408</v>
      </c>
      <c r="J96" s="512">
        <f t="shared" si="88"/>
        <v>2781.2977758317093</v>
      </c>
      <c r="K96" s="512">
        <f t="shared" si="88"/>
        <v>2892.6529052915034</v>
      </c>
      <c r="L96" s="512">
        <f t="shared" si="88"/>
        <v>2979.6491001819672</v>
      </c>
      <c r="M96" s="512">
        <f t="shared" si="88"/>
        <v>3028.2505479421652</v>
      </c>
      <c r="N96" s="512">
        <f t="shared" si="88"/>
        <v>2695.9250834605923</v>
      </c>
      <c r="O96" s="512">
        <f t="shared" si="88"/>
        <v>3029.9904718399748</v>
      </c>
      <c r="P96" s="512">
        <f t="shared" si="88"/>
        <v>3029.9904718399748</v>
      </c>
      <c r="Q96" s="512">
        <f t="shared" si="88"/>
        <v>1924.2688347821754</v>
      </c>
      <c r="R96" s="512">
        <f t="shared" si="88"/>
        <v>2455.2668735131592</v>
      </c>
      <c r="S96" s="512">
        <f t="shared" si="88"/>
        <v>1091.4376931555009</v>
      </c>
      <c r="T96" s="512">
        <f t="shared" si="88"/>
        <v>1091.4376931555009</v>
      </c>
    </row>
    <row r="97" spans="1:20" x14ac:dyDescent="0.2">
      <c r="A97" s="329"/>
      <c r="B97" s="327" t="s">
        <v>77</v>
      </c>
      <c r="C97" s="514">
        <v>353.20455125528429</v>
      </c>
      <c r="D97" s="514">
        <v>353.20455125528429</v>
      </c>
      <c r="E97" s="514">
        <v>353.20455125528429</v>
      </c>
      <c r="F97" s="514">
        <v>353.20455125528429</v>
      </c>
      <c r="G97" s="514">
        <v>128.40638365832501</v>
      </c>
      <c r="H97" s="514">
        <v>128.40638365832501</v>
      </c>
      <c r="I97" s="514">
        <v>369.76325346804418</v>
      </c>
      <c r="J97" s="514">
        <v>369.76325346804418</v>
      </c>
      <c r="K97" s="514">
        <v>369.76325346804418</v>
      </c>
      <c r="L97" s="514">
        <v>369.76325346804373</v>
      </c>
      <c r="M97" s="514">
        <v>70.379921666385471</v>
      </c>
      <c r="N97" s="514">
        <v>70.379921666385471</v>
      </c>
      <c r="O97" s="514">
        <v>70.379921666385471</v>
      </c>
      <c r="P97" s="514">
        <v>70.379921666385471</v>
      </c>
      <c r="Q97" s="514">
        <v>70.379921666385471</v>
      </c>
      <c r="R97" s="514">
        <v>70.379921666385471</v>
      </c>
      <c r="S97" s="514">
        <v>70.379921666385471</v>
      </c>
      <c r="T97" s="514">
        <v>70.379921666385471</v>
      </c>
    </row>
    <row r="98" spans="1:20" x14ac:dyDescent="0.2">
      <c r="A98" s="329"/>
      <c r="B98" s="327" t="s">
        <v>78</v>
      </c>
      <c r="C98" s="514">
        <v>1378.889689013856</v>
      </c>
      <c r="D98" s="514">
        <v>3914.8287700708847</v>
      </c>
      <c r="E98" s="514">
        <v>4001.824964961349</v>
      </c>
      <c r="F98" s="514">
        <v>3478.1747918706824</v>
      </c>
      <c r="G98" s="514">
        <v>1472.8455794955573</v>
      </c>
      <c r="H98" s="514">
        <v>969.13761107977018</v>
      </c>
      <c r="I98" s="514">
        <v>1982.8063994190966</v>
      </c>
      <c r="J98" s="514">
        <v>2411.534522363665</v>
      </c>
      <c r="K98" s="514">
        <v>2522.8896518234592</v>
      </c>
      <c r="L98" s="514">
        <v>2609.8858467139235</v>
      </c>
      <c r="M98" s="514">
        <v>2957.8706262757796</v>
      </c>
      <c r="N98" s="514">
        <v>2625.5451617942067</v>
      </c>
      <c r="O98" s="514">
        <v>2959.6105501735892</v>
      </c>
      <c r="P98" s="514">
        <v>2959.6105501735892</v>
      </c>
      <c r="Q98" s="514">
        <v>1853.88891311579</v>
      </c>
      <c r="R98" s="514">
        <v>2384.8869518467736</v>
      </c>
      <c r="S98" s="514">
        <v>1021.0577714891155</v>
      </c>
      <c r="T98" s="514">
        <v>1021.0577714891155</v>
      </c>
    </row>
    <row r="99" spans="1:20" x14ac:dyDescent="0.2">
      <c r="A99" s="323">
        <v>1249</v>
      </c>
      <c r="B99" s="324" t="s">
        <v>49</v>
      </c>
      <c r="C99" s="512">
        <f>+C100</f>
        <v>562.41380664444739</v>
      </c>
      <c r="D99" s="512">
        <f t="shared" ref="D99" si="89">+D100</f>
        <v>562.41380664444739</v>
      </c>
      <c r="E99" s="512">
        <f t="shared" ref="E99" si="90">+E100</f>
        <v>562.41380664444739</v>
      </c>
      <c r="F99" s="512">
        <f t="shared" ref="F99" si="91">+F100</f>
        <v>562.41380664444739</v>
      </c>
      <c r="G99" s="512">
        <f t="shared" ref="G99" si="92">+G100</f>
        <v>202.99623333573021</v>
      </c>
      <c r="H99" s="512">
        <f t="shared" ref="H99" si="93">+H100</f>
        <v>202.99623333573021</v>
      </c>
      <c r="I99" s="512">
        <f t="shared" ref="I99" si="94">+I100</f>
        <v>487.67622283754031</v>
      </c>
      <c r="J99" s="512">
        <f t="shared" ref="J99" si="95">+J100</f>
        <v>487.67622283754031</v>
      </c>
      <c r="K99" s="512">
        <f t="shared" ref="K99" si="96">+K100</f>
        <v>487.67622283754031</v>
      </c>
      <c r="L99" s="512">
        <f t="shared" ref="L99" si="97">+L100</f>
        <v>487.67622283753991</v>
      </c>
      <c r="M99" s="512">
        <f t="shared" ref="M99" si="98">+M100</f>
        <v>63.469276851398767</v>
      </c>
      <c r="N99" s="512">
        <f t="shared" ref="N99" si="99">+N100</f>
        <v>63.469276851398767</v>
      </c>
      <c r="O99" s="512">
        <f t="shared" ref="O99" si="100">+O100</f>
        <v>63.469276851398767</v>
      </c>
      <c r="P99" s="512">
        <f t="shared" ref="P99" si="101">+P100</f>
        <v>63.469276851398767</v>
      </c>
      <c r="Q99" s="512">
        <f t="shared" ref="Q99" si="102">+Q100</f>
        <v>63.469276851398767</v>
      </c>
      <c r="R99" s="512">
        <f t="shared" ref="R99" si="103">+R100</f>
        <v>63.469276851398767</v>
      </c>
      <c r="S99" s="512">
        <f t="shared" ref="S99:T99" si="104">+S100</f>
        <v>63.469276851398767</v>
      </c>
      <c r="T99" s="512">
        <f t="shared" si="104"/>
        <v>63.469276851398767</v>
      </c>
    </row>
    <row r="100" spans="1:20" x14ac:dyDescent="0.2">
      <c r="A100" s="329"/>
      <c r="B100" s="327" t="s">
        <v>79</v>
      </c>
      <c r="C100" s="514">
        <v>562.41380664444739</v>
      </c>
      <c r="D100" s="514">
        <v>562.41380664444739</v>
      </c>
      <c r="E100" s="514">
        <v>562.41380664444739</v>
      </c>
      <c r="F100" s="514">
        <v>562.41380664444739</v>
      </c>
      <c r="G100" s="514">
        <v>202.99623333573021</v>
      </c>
      <c r="H100" s="514">
        <v>202.99623333573021</v>
      </c>
      <c r="I100" s="514">
        <v>487.67622283754031</v>
      </c>
      <c r="J100" s="514">
        <v>487.67622283754031</v>
      </c>
      <c r="K100" s="514">
        <v>487.67622283754031</v>
      </c>
      <c r="L100" s="514">
        <v>487.67622283753991</v>
      </c>
      <c r="M100" s="514">
        <v>63.469276851398767</v>
      </c>
      <c r="N100" s="514">
        <v>63.469276851398767</v>
      </c>
      <c r="O100" s="514">
        <v>63.469276851398767</v>
      </c>
      <c r="P100" s="514">
        <v>63.469276851398767</v>
      </c>
      <c r="Q100" s="514">
        <v>63.469276851398767</v>
      </c>
      <c r="R100" s="514">
        <v>63.469276851398767</v>
      </c>
      <c r="S100" s="514">
        <v>63.469276851398767</v>
      </c>
      <c r="T100" s="514">
        <v>63.469276851398767</v>
      </c>
    </row>
    <row r="101" spans="1:20" x14ac:dyDescent="0.2">
      <c r="A101" s="323">
        <v>1260</v>
      </c>
      <c r="B101" s="324" t="s">
        <v>80</v>
      </c>
      <c r="C101" s="512">
        <f>+C102</f>
        <v>16570.123338656762</v>
      </c>
      <c r="D101" s="512">
        <f t="shared" ref="D101" si="105">+D102</f>
        <v>42465.912092309547</v>
      </c>
      <c r="E101" s="512">
        <f t="shared" ref="E101" si="106">+E102</f>
        <v>40762.503413095634</v>
      </c>
      <c r="F101" s="512">
        <f t="shared" ref="F101" si="107">+F102</f>
        <v>38663.621123532444</v>
      </c>
      <c r="G101" s="512">
        <f t="shared" ref="G101" si="108">+G102</f>
        <v>54455.501002716956</v>
      </c>
      <c r="H101" s="512">
        <f t="shared" ref="H101" si="109">+H102</f>
        <v>46058.867169574951</v>
      </c>
      <c r="I101" s="512">
        <f t="shared" ref="I101" si="110">+I102</f>
        <v>64241.815846527636</v>
      </c>
      <c r="J101" s="512">
        <f t="shared" ref="J101" si="111">+J102</f>
        <v>88373.991139502716</v>
      </c>
      <c r="K101" s="512">
        <f t="shared" ref="K101" si="112">+K102</f>
        <v>49710.370015970286</v>
      </c>
      <c r="L101" s="512">
        <f t="shared" ref="L101" si="113">+L102</f>
        <v>66280.493354627048</v>
      </c>
      <c r="M101" s="512">
        <f t="shared" ref="M101" si="114">+M102</f>
        <v>22093.497784875679</v>
      </c>
      <c r="N101" s="512">
        <f t="shared" ref="N101" si="115">+N102</f>
        <v>49710.370015970286</v>
      </c>
      <c r="O101" s="512">
        <f t="shared" ref="O101" si="116">+O102</f>
        <v>16570.123338656762</v>
      </c>
      <c r="P101" s="512">
        <f t="shared" ref="P101" si="117">+P102</f>
        <v>88373.991139502716</v>
      </c>
      <c r="Q101" s="512">
        <f t="shared" ref="Q101" si="118">+Q102</f>
        <v>24855.185007985143</v>
      </c>
      <c r="R101" s="512">
        <f t="shared" ref="R101" si="119">+R102</f>
        <v>69042.180577736493</v>
      </c>
      <c r="S101" s="512">
        <f t="shared" ref="S101:T101" si="120">+S102</f>
        <v>30378.55945420406</v>
      </c>
      <c r="T101" s="512">
        <f t="shared" si="120"/>
        <v>71803.867800845968</v>
      </c>
    </row>
    <row r="102" spans="1:20" x14ac:dyDescent="0.2">
      <c r="A102" s="329"/>
      <c r="B102" s="327" t="s">
        <v>81</v>
      </c>
      <c r="C102" s="514">
        <v>16570.123338656762</v>
      </c>
      <c r="D102" s="514">
        <v>42465.912092309547</v>
      </c>
      <c r="E102" s="514">
        <v>40762.503413095634</v>
      </c>
      <c r="F102" s="514">
        <v>38663.621123532444</v>
      </c>
      <c r="G102" s="514">
        <v>54455.501002716956</v>
      </c>
      <c r="H102" s="514">
        <v>46058.867169574951</v>
      </c>
      <c r="I102" s="514">
        <v>64241.815846527636</v>
      </c>
      <c r="J102" s="514">
        <v>88373.991139502716</v>
      </c>
      <c r="K102" s="514">
        <v>49710.370015970286</v>
      </c>
      <c r="L102" s="514">
        <v>66280.493354627048</v>
      </c>
      <c r="M102" s="514">
        <v>22093.497784875679</v>
      </c>
      <c r="N102" s="514">
        <v>49710.370015970286</v>
      </c>
      <c r="O102" s="514">
        <v>16570.123338656762</v>
      </c>
      <c r="P102" s="514">
        <v>88373.991139502716</v>
      </c>
      <c r="Q102" s="514">
        <v>24855.185007985143</v>
      </c>
      <c r="R102" s="514">
        <v>69042.180577736493</v>
      </c>
      <c r="S102" s="514">
        <v>30378.55945420406</v>
      </c>
      <c r="T102" s="514">
        <v>71803.867800845968</v>
      </c>
    </row>
    <row r="103" spans="1:20" ht="25.5" x14ac:dyDescent="0.2">
      <c r="A103" s="323">
        <v>1411</v>
      </c>
      <c r="B103" s="324" t="s">
        <v>82</v>
      </c>
      <c r="C103" s="512">
        <f>+C104</f>
        <v>8228.5876944621523</v>
      </c>
      <c r="D103" s="512">
        <f t="shared" ref="D103" si="121">+D104</f>
        <v>4439.3703235682824</v>
      </c>
      <c r="E103" s="512">
        <f t="shared" ref="E103" si="122">+E104</f>
        <v>4606.6364572427228</v>
      </c>
      <c r="F103" s="512">
        <f t="shared" ref="F103" si="123">+F104</f>
        <v>4837.81917655697</v>
      </c>
      <c r="G103" s="512">
        <f t="shared" ref="G103" si="124">+G104</f>
        <v>4896.7757796606784</v>
      </c>
      <c r="H103" s="512">
        <f t="shared" ref="H103" si="125">+H104</f>
        <v>3264.2101207992873</v>
      </c>
      <c r="I103" s="512">
        <f t="shared" ref="I103" si="126">+I104</f>
        <v>3432.1750265166252</v>
      </c>
      <c r="J103" s="512">
        <f t="shared" ref="J103" si="127">+J104</f>
        <v>3659.4036009788379</v>
      </c>
      <c r="K103" s="512">
        <f t="shared" ref="K103" si="128">+K104</f>
        <v>3374.0372651226903</v>
      </c>
      <c r="L103" s="512">
        <f t="shared" ref="L103" si="129">+L104</f>
        <v>3736.5794321250128</v>
      </c>
      <c r="M103" s="512">
        <f t="shared" ref="M103" si="130">+M104</f>
        <v>2915.8953285042835</v>
      </c>
      <c r="N103" s="512">
        <f t="shared" ref="N103" si="131">+N104</f>
        <v>3572.5040245291002</v>
      </c>
      <c r="O103" s="512">
        <f t="shared" ref="O103" si="132">+O104</f>
        <v>3660.7342187572208</v>
      </c>
      <c r="P103" s="512">
        <f t="shared" ref="P103" si="133">+P104</f>
        <v>3746.9173087109061</v>
      </c>
      <c r="Q103" s="512">
        <f t="shared" ref="Q103" si="134">+Q104</f>
        <v>3964.3197826558344</v>
      </c>
      <c r="R103" s="512">
        <f t="shared" ref="R103" si="135">+R104</f>
        <v>4084.0753827102435</v>
      </c>
      <c r="S103" s="512">
        <f t="shared" ref="S103:T103" si="136">+S104</f>
        <v>4884.0837331591865</v>
      </c>
      <c r="T103" s="512">
        <f t="shared" si="136"/>
        <v>4497.897511787146</v>
      </c>
    </row>
    <row r="104" spans="1:20" x14ac:dyDescent="0.2">
      <c r="A104" s="329"/>
      <c r="B104" s="327" t="s">
        <v>83</v>
      </c>
      <c r="C104" s="514">
        <v>8228.5876944621523</v>
      </c>
      <c r="D104" s="514">
        <v>4439.3703235682824</v>
      </c>
      <c r="E104" s="514">
        <v>4606.6364572427228</v>
      </c>
      <c r="F104" s="514">
        <v>4837.81917655697</v>
      </c>
      <c r="G104" s="514">
        <v>4896.7757796606784</v>
      </c>
      <c r="H104" s="514">
        <v>3264.2101207992873</v>
      </c>
      <c r="I104" s="514">
        <v>3432.1750265166252</v>
      </c>
      <c r="J104" s="514">
        <v>3659.4036009788379</v>
      </c>
      <c r="K104" s="514">
        <v>3374.0372651226903</v>
      </c>
      <c r="L104" s="514">
        <v>3736.5794321250128</v>
      </c>
      <c r="M104" s="514">
        <v>2915.8953285042835</v>
      </c>
      <c r="N104" s="514">
        <v>3572.5040245291002</v>
      </c>
      <c r="O104" s="514">
        <v>3660.7342187572208</v>
      </c>
      <c r="P104" s="514">
        <v>3746.9173087109061</v>
      </c>
      <c r="Q104" s="514">
        <v>3964.3197826558344</v>
      </c>
      <c r="R104" s="514">
        <v>4084.0753827102435</v>
      </c>
      <c r="S104" s="514">
        <v>4884.0837331591865</v>
      </c>
      <c r="T104" s="514">
        <v>4497.897511787146</v>
      </c>
    </row>
    <row r="105" spans="1:20" ht="25.5" x14ac:dyDescent="0.2">
      <c r="A105" s="323">
        <v>1441</v>
      </c>
      <c r="B105" s="324" t="s">
        <v>84</v>
      </c>
      <c r="C105" s="512">
        <f>+C106</f>
        <v>89.800018864955618</v>
      </c>
      <c r="D105" s="512">
        <f t="shared" ref="D105" si="137">+D106</f>
        <v>99.356456208044932</v>
      </c>
      <c r="E105" s="512">
        <f t="shared" ref="E105" si="138">+E106</f>
        <v>101.53166642052979</v>
      </c>
      <c r="F105" s="512">
        <f t="shared" ref="F105" si="139">+F106</f>
        <v>103.70687663301462</v>
      </c>
      <c r="G105" s="512">
        <f t="shared" ref="G105" si="140">+G106</f>
        <v>107.77338573599211</v>
      </c>
      <c r="H105" s="512">
        <f t="shared" ref="H105" si="141">+H106</f>
        <v>108.53012178060736</v>
      </c>
      <c r="I105" s="512">
        <f t="shared" ref="I105" si="142">+I106</f>
        <v>23.99566972348789</v>
      </c>
      <c r="J105" s="512">
        <f t="shared" ref="J105" si="143">+J106</f>
        <v>25.795233593599104</v>
      </c>
      <c r="K105" s="512">
        <f t="shared" ref="K105" si="144">+K106</f>
        <v>29.563627242396361</v>
      </c>
      <c r="L105" s="512">
        <f t="shared" ref="L105" si="145">+L106</f>
        <v>30.971206903176423</v>
      </c>
      <c r="M105" s="512">
        <f t="shared" ref="M105" si="146">+M106</f>
        <v>38.053648867227984</v>
      </c>
      <c r="N105" s="512">
        <f t="shared" ref="N105" si="147">+N106</f>
        <v>39.483500358083674</v>
      </c>
      <c r="O105" s="512">
        <f t="shared" ref="O105" si="148">+O106</f>
        <v>45.581527432792221</v>
      </c>
      <c r="P105" s="512">
        <f t="shared" ref="P105" si="149">+P106</f>
        <v>47.82652790441611</v>
      </c>
      <c r="Q105" s="512">
        <f t="shared" ref="Q105" si="150">+Q106</f>
        <v>51.225209173957829</v>
      </c>
      <c r="R105" s="512">
        <f t="shared" ref="R105" si="151">+R106</f>
        <v>51.220754807942704</v>
      </c>
      <c r="S105" s="512">
        <f t="shared" ref="S105:T105" si="152">+S106</f>
        <v>51.238572272003218</v>
      </c>
      <c r="T105" s="512">
        <f t="shared" si="152"/>
        <v>50.908949186883838</v>
      </c>
    </row>
    <row r="106" spans="1:20" x14ac:dyDescent="0.2">
      <c r="A106" s="329"/>
      <c r="B106" s="327" t="s">
        <v>85</v>
      </c>
      <c r="C106" s="514">
        <v>89.800018864955618</v>
      </c>
      <c r="D106" s="514">
        <v>99.356456208044932</v>
      </c>
      <c r="E106" s="514">
        <v>101.53166642052979</v>
      </c>
      <c r="F106" s="514">
        <v>103.70687663301462</v>
      </c>
      <c r="G106" s="514">
        <v>107.77338573599211</v>
      </c>
      <c r="H106" s="514">
        <v>108.53012178060736</v>
      </c>
      <c r="I106" s="514">
        <v>23.99566972348789</v>
      </c>
      <c r="J106" s="514">
        <v>25.795233593599104</v>
      </c>
      <c r="K106" s="514">
        <v>29.563627242396361</v>
      </c>
      <c r="L106" s="514">
        <v>30.971206903176423</v>
      </c>
      <c r="M106" s="514">
        <v>38.053648867227984</v>
      </c>
      <c r="N106" s="514">
        <v>39.483500358083674</v>
      </c>
      <c r="O106" s="514">
        <v>45.581527432792221</v>
      </c>
      <c r="P106" s="514">
        <v>47.82652790441611</v>
      </c>
      <c r="Q106" s="514">
        <v>51.225209173957829</v>
      </c>
      <c r="R106" s="514">
        <v>51.220754807942704</v>
      </c>
      <c r="S106" s="514">
        <v>51.238572272003218</v>
      </c>
      <c r="T106" s="514">
        <v>50.908949186883838</v>
      </c>
    </row>
    <row r="107" spans="1:20" ht="25.5" x14ac:dyDescent="0.2">
      <c r="A107" s="323">
        <v>1443</v>
      </c>
      <c r="B107" s="324" t="s">
        <v>86</v>
      </c>
      <c r="C107" s="512">
        <f>+C108</f>
        <v>476.75363698613739</v>
      </c>
      <c r="D107" s="512">
        <f t="shared" ref="D107" si="153">+D108</f>
        <v>480.61967556969694</v>
      </c>
      <c r="E107" s="512">
        <f t="shared" ref="E107" si="154">+E108</f>
        <v>497.09830764985509</v>
      </c>
      <c r="F107" s="512">
        <f t="shared" ref="F107" si="155">+F108</f>
        <v>511.47292989621559</v>
      </c>
      <c r="G107" s="512">
        <f t="shared" ref="G107" si="156">+G108</f>
        <v>545.2666230622915</v>
      </c>
      <c r="H107" s="512">
        <f t="shared" ref="H107" si="157">+H108</f>
        <v>549.86356449075583</v>
      </c>
      <c r="I107" s="512">
        <f t="shared" ref="I107" si="158">+I108</f>
        <v>258.46558881641192</v>
      </c>
      <c r="J107" s="512">
        <f t="shared" ref="J107" si="159">+J108</f>
        <v>345.02079301811136</v>
      </c>
      <c r="K107" s="512">
        <f t="shared" ref="K107" si="160">+K108</f>
        <v>342.57888414573682</v>
      </c>
      <c r="L107" s="512">
        <f t="shared" ref="L107" si="161">+L108</f>
        <v>328.95768389291266</v>
      </c>
      <c r="M107" s="512">
        <f t="shared" ref="M107" si="162">+M108</f>
        <v>372.99809181293364</v>
      </c>
      <c r="N107" s="512">
        <f t="shared" ref="N107" si="163">+N108</f>
        <v>378.57262092441732</v>
      </c>
      <c r="O107" s="512">
        <f t="shared" ref="O107" si="164">+O108</f>
        <v>383.88435412868409</v>
      </c>
      <c r="P107" s="512">
        <f t="shared" ref="P107" si="165">+P108</f>
        <v>372.12365587385455</v>
      </c>
      <c r="Q107" s="512">
        <f t="shared" ref="Q107" si="166">+Q108</f>
        <v>373.08414003031908</v>
      </c>
      <c r="R107" s="512">
        <f t="shared" ref="R107" si="167">+R108</f>
        <v>372.70506274822776</v>
      </c>
      <c r="S107" s="512">
        <f t="shared" ref="S107:T107" si="168">+S108</f>
        <v>367.97473641832704</v>
      </c>
      <c r="T107" s="512">
        <f t="shared" si="168"/>
        <v>367.0416923436087</v>
      </c>
    </row>
    <row r="108" spans="1:20" x14ac:dyDescent="0.2">
      <c r="A108" s="329"/>
      <c r="B108" s="327" t="s">
        <v>87</v>
      </c>
      <c r="C108" s="514">
        <v>476.75363698613739</v>
      </c>
      <c r="D108" s="514">
        <v>480.61967556969694</v>
      </c>
      <c r="E108" s="514">
        <v>497.09830764985509</v>
      </c>
      <c r="F108" s="514">
        <v>511.47292989621559</v>
      </c>
      <c r="G108" s="514">
        <v>545.2666230622915</v>
      </c>
      <c r="H108" s="514">
        <v>549.86356449075583</v>
      </c>
      <c r="I108" s="514">
        <v>258.46558881641192</v>
      </c>
      <c r="J108" s="514">
        <v>345.02079301811136</v>
      </c>
      <c r="K108" s="514">
        <v>342.57888414573682</v>
      </c>
      <c r="L108" s="514">
        <v>328.95768389291266</v>
      </c>
      <c r="M108" s="514">
        <v>372.99809181293364</v>
      </c>
      <c r="N108" s="514">
        <v>378.57262092441732</v>
      </c>
      <c r="O108" s="514">
        <v>383.88435412868409</v>
      </c>
      <c r="P108" s="514">
        <v>372.12365587385455</v>
      </c>
      <c r="Q108" s="514">
        <v>373.08414003031908</v>
      </c>
      <c r="R108" s="514">
        <v>372.70506274822776</v>
      </c>
      <c r="S108" s="514">
        <v>367.97473641832704</v>
      </c>
      <c r="T108" s="514">
        <v>367.0416923436087</v>
      </c>
    </row>
    <row r="109" spans="1:20" x14ac:dyDescent="0.2">
      <c r="A109" s="323">
        <v>1451</v>
      </c>
      <c r="B109" s="324" t="s">
        <v>88</v>
      </c>
      <c r="C109" s="512">
        <f>+C110</f>
        <v>619.8105130960455</v>
      </c>
      <c r="D109" s="512">
        <f t="shared" ref="D109" si="169">+D110</f>
        <v>0</v>
      </c>
      <c r="E109" s="512">
        <f t="shared" ref="E109" si="170">+E110</f>
        <v>0</v>
      </c>
      <c r="F109" s="512">
        <f t="shared" ref="F109" si="171">+F110</f>
        <v>0</v>
      </c>
      <c r="G109" s="512">
        <f t="shared" ref="G109" si="172">+G110</f>
        <v>482.8887361121009</v>
      </c>
      <c r="H109" s="512">
        <f t="shared" ref="H109" si="173">+H110</f>
        <v>734.00536796731978</v>
      </c>
      <c r="I109" s="512">
        <f t="shared" ref="I109" si="174">+I110</f>
        <v>330.86612117272421</v>
      </c>
      <c r="J109" s="512">
        <f t="shared" ref="J109" si="175">+J110</f>
        <v>330.86612117272279</v>
      </c>
      <c r="K109" s="512">
        <f t="shared" ref="K109" si="176">+K110</f>
        <v>388.05772760840119</v>
      </c>
      <c r="L109" s="512">
        <f t="shared" ref="L109" si="177">+L110</f>
        <v>425.16183877873948</v>
      </c>
      <c r="M109" s="512">
        <f t="shared" ref="M109" si="178">+M110</f>
        <v>937.88599913486019</v>
      </c>
      <c r="N109" s="512">
        <f t="shared" ref="N109" si="179">+N110</f>
        <v>1014.8551955793268</v>
      </c>
      <c r="O109" s="512">
        <f t="shared" ref="O109" si="180">+O110</f>
        <v>732.08073558183037</v>
      </c>
      <c r="P109" s="512">
        <f t="shared" ref="P109" si="181">+P110</f>
        <v>1795.929134900872</v>
      </c>
      <c r="Q109" s="512">
        <f t="shared" ref="Q109" si="182">+Q110</f>
        <v>1814.4671038834708</v>
      </c>
      <c r="R109" s="512">
        <f t="shared" ref="R109" si="183">+R110</f>
        <v>1287.3182624953022</v>
      </c>
      <c r="S109" s="512">
        <f t="shared" ref="S109:T109" si="184">+S110</f>
        <v>1324.6759325119081</v>
      </c>
      <c r="T109" s="512">
        <f t="shared" si="184"/>
        <v>1373.1056721488203</v>
      </c>
    </row>
    <row r="110" spans="1:20" x14ac:dyDescent="0.2">
      <c r="A110" s="329"/>
      <c r="B110" s="327" t="s">
        <v>89</v>
      </c>
      <c r="C110" s="514">
        <v>619.8105130960455</v>
      </c>
      <c r="D110" s="514">
        <v>0</v>
      </c>
      <c r="E110" s="514">
        <v>0</v>
      </c>
      <c r="F110" s="514">
        <v>0</v>
      </c>
      <c r="G110" s="514">
        <v>482.8887361121009</v>
      </c>
      <c r="H110" s="514">
        <v>734.00536796731978</v>
      </c>
      <c r="I110" s="514">
        <v>330.86612117272421</v>
      </c>
      <c r="J110" s="514">
        <v>330.86612117272279</v>
      </c>
      <c r="K110" s="514">
        <v>388.05772760840119</v>
      </c>
      <c r="L110" s="514">
        <v>425.16183877873948</v>
      </c>
      <c r="M110" s="514">
        <v>937.88599913486019</v>
      </c>
      <c r="N110" s="514">
        <v>1014.8551955793268</v>
      </c>
      <c r="O110" s="514">
        <v>732.08073558183037</v>
      </c>
      <c r="P110" s="514">
        <v>1795.929134900872</v>
      </c>
      <c r="Q110" s="514">
        <v>1814.4671038834708</v>
      </c>
      <c r="R110" s="514">
        <v>1287.3182624953022</v>
      </c>
      <c r="S110" s="514">
        <v>1324.6759325119081</v>
      </c>
      <c r="T110" s="514">
        <v>1373.1056721488203</v>
      </c>
    </row>
    <row r="111" spans="1:20" x14ac:dyDescent="0.2">
      <c r="A111" s="323">
        <v>1491</v>
      </c>
      <c r="B111" s="324" t="s">
        <v>51</v>
      </c>
      <c r="C111" s="512">
        <f>+C112</f>
        <v>141.68</v>
      </c>
      <c r="D111" s="512">
        <f t="shared" ref="D111" si="185">+D112</f>
        <v>180.98079999999999</v>
      </c>
      <c r="E111" s="512">
        <f t="shared" ref="E111" si="186">+E112</f>
        <v>141.68</v>
      </c>
      <c r="F111" s="512">
        <f t="shared" ref="F111" si="187">+F112</f>
        <v>181.72</v>
      </c>
      <c r="G111" s="512">
        <f t="shared" ref="G111" si="188">+G112</f>
        <v>97.02</v>
      </c>
      <c r="H111" s="512">
        <f t="shared" ref="H111" si="189">+H112</f>
        <v>150.91999999999999</v>
      </c>
      <c r="I111" s="512">
        <f t="shared" ref="I111" si="190">+I112</f>
        <v>172.48</v>
      </c>
      <c r="J111" s="512">
        <f t="shared" ref="J111" si="191">+J112</f>
        <v>200.2</v>
      </c>
      <c r="K111" s="512">
        <f t="shared" ref="K111" si="192">+K112</f>
        <v>234.08</v>
      </c>
      <c r="L111" s="512">
        <f t="shared" ref="L111" si="193">+L112</f>
        <v>292.72320000000002</v>
      </c>
      <c r="M111" s="512">
        <f t="shared" ref="M111" si="194">+M112</f>
        <v>177.13079999999999</v>
      </c>
      <c r="N111" s="512">
        <f t="shared" ref="N111" si="195">+N112</f>
        <v>215.6</v>
      </c>
      <c r="O111" s="512">
        <f t="shared" ref="O111" si="196">+O112</f>
        <v>215.6</v>
      </c>
      <c r="P111" s="512">
        <f t="shared" ref="P111" si="197">+P112</f>
        <v>215.6</v>
      </c>
      <c r="Q111" s="512">
        <f t="shared" ref="Q111" si="198">+Q112</f>
        <v>525.14</v>
      </c>
      <c r="R111" s="512">
        <f t="shared" ref="R111" si="199">+R112</f>
        <v>525.14</v>
      </c>
      <c r="S111" s="512">
        <f t="shared" ref="S111:T111" si="200">+S112</f>
        <v>525.14</v>
      </c>
      <c r="T111" s="512">
        <f t="shared" si="200"/>
        <v>525.14</v>
      </c>
    </row>
    <row r="112" spans="1:20" x14ac:dyDescent="0.2">
      <c r="A112" s="329"/>
      <c r="B112" s="327" t="s">
        <v>90</v>
      </c>
      <c r="C112" s="514">
        <v>141.68</v>
      </c>
      <c r="D112" s="514">
        <v>180.98079999999999</v>
      </c>
      <c r="E112" s="514">
        <v>141.68</v>
      </c>
      <c r="F112" s="514">
        <v>181.72</v>
      </c>
      <c r="G112" s="514">
        <v>97.02</v>
      </c>
      <c r="H112" s="514">
        <v>150.91999999999999</v>
      </c>
      <c r="I112" s="514">
        <v>172.48</v>
      </c>
      <c r="J112" s="514">
        <v>200.2</v>
      </c>
      <c r="K112" s="514">
        <v>234.08</v>
      </c>
      <c r="L112" s="514">
        <v>292.72320000000002</v>
      </c>
      <c r="M112" s="514">
        <v>177.13079999999999</v>
      </c>
      <c r="N112" s="514">
        <v>215.6</v>
      </c>
      <c r="O112" s="514">
        <v>215.6</v>
      </c>
      <c r="P112" s="514">
        <v>215.6</v>
      </c>
      <c r="Q112" s="514">
        <v>525.14</v>
      </c>
      <c r="R112" s="514">
        <v>525.14</v>
      </c>
      <c r="S112" s="514">
        <v>525.14</v>
      </c>
      <c r="T112" s="514">
        <v>525.14</v>
      </c>
    </row>
    <row r="113" spans="1:21" x14ac:dyDescent="0.2">
      <c r="A113" s="323">
        <v>2202</v>
      </c>
      <c r="B113" s="324" t="s">
        <v>53</v>
      </c>
      <c r="C113" s="512">
        <f>SUM(C114:C121)</f>
        <v>54.083055000000002</v>
      </c>
      <c r="D113" s="512">
        <f t="shared" ref="D113:T113" si="201">SUM(D114:D121)</f>
        <v>42.429718313852746</v>
      </c>
      <c r="E113" s="512">
        <f t="shared" si="201"/>
        <v>48.865497920670435</v>
      </c>
      <c r="F113" s="512">
        <f t="shared" si="201"/>
        <v>47.896311827762204</v>
      </c>
      <c r="G113" s="512">
        <f t="shared" si="201"/>
        <v>45.602988208783593</v>
      </c>
      <c r="H113" s="512">
        <f t="shared" si="201"/>
        <v>34.642407351690245</v>
      </c>
      <c r="I113" s="512">
        <f t="shared" si="201"/>
        <v>39.127098795721629</v>
      </c>
      <c r="J113" s="512">
        <f t="shared" si="201"/>
        <v>38.272859523171924</v>
      </c>
      <c r="K113" s="512">
        <f t="shared" si="201"/>
        <v>39.266203628587633</v>
      </c>
      <c r="L113" s="512">
        <f t="shared" si="201"/>
        <v>39.266203628587633</v>
      </c>
      <c r="M113" s="512">
        <f t="shared" si="201"/>
        <v>39.266203628587633</v>
      </c>
      <c r="N113" s="512">
        <f t="shared" si="201"/>
        <v>39.266203628587633</v>
      </c>
      <c r="O113" s="512">
        <f t="shared" si="201"/>
        <v>39.266203628587633</v>
      </c>
      <c r="P113" s="512">
        <f t="shared" si="201"/>
        <v>39.266203628587633</v>
      </c>
      <c r="Q113" s="512">
        <f t="shared" si="201"/>
        <v>39.266203628587633</v>
      </c>
      <c r="R113" s="512">
        <f t="shared" si="201"/>
        <v>39.266203628587633</v>
      </c>
      <c r="S113" s="512">
        <f t="shared" si="201"/>
        <v>39.266203628587633</v>
      </c>
      <c r="T113" s="512">
        <f t="shared" si="201"/>
        <v>39.266203628587633</v>
      </c>
    </row>
    <row r="114" spans="1:21" x14ac:dyDescent="0.2">
      <c r="A114" s="329"/>
      <c r="B114" s="327" t="s">
        <v>91</v>
      </c>
      <c r="C114" s="514">
        <v>2.2425000000000002</v>
      </c>
      <c r="D114" s="514">
        <v>2.4862500000000001</v>
      </c>
      <c r="E114" s="514">
        <v>2.1693750000000001</v>
      </c>
      <c r="F114" s="514">
        <v>0.97499999999999998</v>
      </c>
      <c r="G114" s="514">
        <v>0.46312500000000001</v>
      </c>
      <c r="H114" s="514">
        <v>0.170625</v>
      </c>
      <c r="I114" s="514">
        <v>0.19500000000000001</v>
      </c>
      <c r="J114" s="514">
        <v>0</v>
      </c>
      <c r="K114" s="514">
        <v>0</v>
      </c>
      <c r="L114" s="514">
        <v>0</v>
      </c>
      <c r="M114" s="514">
        <v>0</v>
      </c>
      <c r="N114" s="514">
        <v>0</v>
      </c>
      <c r="O114" s="514">
        <v>0</v>
      </c>
      <c r="P114" s="514">
        <v>0</v>
      </c>
      <c r="Q114" s="514">
        <v>0</v>
      </c>
      <c r="R114" s="514">
        <v>0</v>
      </c>
      <c r="S114" s="514">
        <v>0</v>
      </c>
      <c r="T114" s="514"/>
    </row>
    <row r="115" spans="1:21" x14ac:dyDescent="0.2">
      <c r="A115" s="329"/>
      <c r="B115" s="327" t="s">
        <v>92</v>
      </c>
      <c r="C115" s="514">
        <v>0</v>
      </c>
      <c r="D115" s="514">
        <v>0</v>
      </c>
      <c r="E115" s="514">
        <v>0</v>
      </c>
      <c r="F115" s="514">
        <v>0</v>
      </c>
      <c r="G115" s="514">
        <v>0</v>
      </c>
      <c r="H115" s="514">
        <v>0</v>
      </c>
      <c r="I115" s="514">
        <v>0</v>
      </c>
      <c r="J115" s="514">
        <v>0</v>
      </c>
      <c r="K115" s="514">
        <v>0</v>
      </c>
      <c r="L115" s="514">
        <v>0</v>
      </c>
      <c r="M115" s="514">
        <v>0</v>
      </c>
      <c r="N115" s="514">
        <v>0</v>
      </c>
      <c r="O115" s="514">
        <v>0</v>
      </c>
      <c r="P115" s="514">
        <v>0</v>
      </c>
      <c r="Q115" s="514">
        <v>0</v>
      </c>
      <c r="R115" s="514">
        <v>0</v>
      </c>
      <c r="S115" s="514">
        <v>0</v>
      </c>
      <c r="T115" s="514"/>
    </row>
    <row r="116" spans="1:21" x14ac:dyDescent="0.2">
      <c r="A116" s="329"/>
      <c r="B116" s="327" t="s">
        <v>93</v>
      </c>
      <c r="C116" s="514">
        <v>3.9E-2</v>
      </c>
      <c r="D116" s="514">
        <v>0</v>
      </c>
      <c r="E116" s="514">
        <v>0</v>
      </c>
      <c r="F116" s="514">
        <v>0</v>
      </c>
      <c r="G116" s="514">
        <v>0</v>
      </c>
      <c r="H116" s="514">
        <v>0</v>
      </c>
      <c r="I116" s="514">
        <v>0</v>
      </c>
      <c r="J116" s="514">
        <v>0</v>
      </c>
      <c r="K116" s="514">
        <v>0</v>
      </c>
      <c r="L116" s="514">
        <v>0</v>
      </c>
      <c r="M116" s="514">
        <v>0</v>
      </c>
      <c r="N116" s="514">
        <v>0</v>
      </c>
      <c r="O116" s="514">
        <v>0</v>
      </c>
      <c r="P116" s="514">
        <v>0</v>
      </c>
      <c r="Q116" s="514">
        <v>0</v>
      </c>
      <c r="R116" s="514">
        <v>0</v>
      </c>
      <c r="S116" s="514">
        <v>0</v>
      </c>
      <c r="T116" s="514"/>
    </row>
    <row r="117" spans="1:21" x14ac:dyDescent="0.2">
      <c r="A117" s="329"/>
      <c r="B117" s="327" t="s">
        <v>94</v>
      </c>
      <c r="C117" s="514">
        <v>51.036375</v>
      </c>
      <c r="D117" s="514">
        <v>39.943468313852748</v>
      </c>
      <c r="E117" s="514">
        <v>42.620622920670428</v>
      </c>
      <c r="F117" s="514">
        <v>46.749711827762205</v>
      </c>
      <c r="G117" s="514">
        <v>44.768778208783594</v>
      </c>
      <c r="H117" s="514">
        <v>34.471782351690244</v>
      </c>
      <c r="I117" s="514">
        <v>38.932098795721629</v>
      </c>
      <c r="J117" s="514">
        <v>38.272859523171924</v>
      </c>
      <c r="K117" s="514">
        <v>39.266203628587633</v>
      </c>
      <c r="L117" s="514">
        <v>39.266203628587633</v>
      </c>
      <c r="M117" s="514">
        <v>39.266203628587633</v>
      </c>
      <c r="N117" s="514">
        <v>39.266203628587633</v>
      </c>
      <c r="O117" s="514">
        <v>39.266203628587633</v>
      </c>
      <c r="P117" s="514">
        <v>39.266203628587633</v>
      </c>
      <c r="Q117" s="514">
        <v>39.266203628587633</v>
      </c>
      <c r="R117" s="514">
        <v>39.266203628587633</v>
      </c>
      <c r="S117" s="514">
        <v>39.266203628587633</v>
      </c>
      <c r="T117" s="514">
        <v>39.266203628587633</v>
      </c>
    </row>
    <row r="118" spans="1:21" x14ac:dyDescent="0.2">
      <c r="A118" s="329"/>
      <c r="B118" s="327" t="s">
        <v>95</v>
      </c>
      <c r="C118" s="514">
        <v>0.16184999999999999</v>
      </c>
      <c r="D118" s="514">
        <v>0</v>
      </c>
      <c r="E118" s="514">
        <v>0</v>
      </c>
      <c r="F118" s="514">
        <v>0</v>
      </c>
      <c r="G118" s="514">
        <v>0.12928499999999998</v>
      </c>
      <c r="H118" s="514">
        <v>0</v>
      </c>
      <c r="I118" s="514">
        <v>0</v>
      </c>
      <c r="J118" s="514">
        <v>0</v>
      </c>
      <c r="K118" s="514">
        <v>0</v>
      </c>
      <c r="L118" s="514">
        <v>0</v>
      </c>
      <c r="M118" s="514">
        <v>0</v>
      </c>
      <c r="N118" s="514">
        <v>0</v>
      </c>
      <c r="O118" s="514">
        <v>0</v>
      </c>
      <c r="P118" s="514">
        <v>0</v>
      </c>
      <c r="Q118" s="514">
        <v>0</v>
      </c>
      <c r="R118" s="514">
        <v>0</v>
      </c>
      <c r="S118" s="514">
        <v>0</v>
      </c>
      <c r="T118" s="514"/>
    </row>
    <row r="119" spans="1:21" x14ac:dyDescent="0.2">
      <c r="A119" s="329"/>
      <c r="B119" s="327" t="s">
        <v>96</v>
      </c>
      <c r="C119" s="514">
        <v>0</v>
      </c>
      <c r="D119" s="514">
        <v>0</v>
      </c>
      <c r="E119" s="514">
        <v>0</v>
      </c>
      <c r="F119" s="514">
        <v>0</v>
      </c>
      <c r="G119" s="514">
        <v>0</v>
      </c>
      <c r="H119" s="514">
        <v>0</v>
      </c>
      <c r="I119" s="514">
        <v>0</v>
      </c>
      <c r="J119" s="514">
        <v>0</v>
      </c>
      <c r="K119" s="514">
        <v>0</v>
      </c>
      <c r="L119" s="514">
        <v>0</v>
      </c>
      <c r="M119" s="514">
        <v>0</v>
      </c>
      <c r="N119" s="514">
        <v>0</v>
      </c>
      <c r="O119" s="514">
        <v>0</v>
      </c>
      <c r="P119" s="514">
        <v>0</v>
      </c>
      <c r="Q119" s="514">
        <v>0</v>
      </c>
      <c r="R119" s="514">
        <v>0</v>
      </c>
      <c r="S119" s="514">
        <v>0</v>
      </c>
      <c r="T119" s="514"/>
    </row>
    <row r="120" spans="1:21" x14ac:dyDescent="0.2">
      <c r="A120" s="329"/>
      <c r="B120" s="327" t="s">
        <v>97</v>
      </c>
      <c r="C120" s="514">
        <v>0.54600000000000004</v>
      </c>
      <c r="D120" s="514">
        <v>0</v>
      </c>
      <c r="E120" s="514">
        <v>2.7105000000000001</v>
      </c>
      <c r="F120" s="514">
        <v>0.1716</v>
      </c>
      <c r="G120" s="514">
        <v>0.24180000000000001</v>
      </c>
      <c r="H120" s="514">
        <v>0</v>
      </c>
      <c r="I120" s="514">
        <v>0</v>
      </c>
      <c r="J120" s="514">
        <v>0</v>
      </c>
      <c r="K120" s="514">
        <v>0</v>
      </c>
      <c r="L120" s="514">
        <v>0</v>
      </c>
      <c r="M120" s="514">
        <v>0</v>
      </c>
      <c r="N120" s="514">
        <v>0</v>
      </c>
      <c r="O120" s="514">
        <v>0</v>
      </c>
      <c r="P120" s="514">
        <v>0</v>
      </c>
      <c r="Q120" s="514">
        <v>0</v>
      </c>
      <c r="R120" s="514">
        <v>0</v>
      </c>
      <c r="S120" s="514">
        <v>0</v>
      </c>
      <c r="T120" s="514"/>
    </row>
    <row r="121" spans="1:21" x14ac:dyDescent="0.2">
      <c r="A121" s="329"/>
      <c r="B121" s="327" t="s">
        <v>98</v>
      </c>
      <c r="C121" s="514">
        <v>5.7330000000000006E-2</v>
      </c>
      <c r="D121" s="514">
        <v>0</v>
      </c>
      <c r="E121" s="514">
        <v>1.365</v>
      </c>
      <c r="F121" s="514">
        <v>0</v>
      </c>
      <c r="G121" s="514">
        <v>0</v>
      </c>
      <c r="H121" s="514">
        <v>0</v>
      </c>
      <c r="I121" s="514">
        <v>0</v>
      </c>
      <c r="J121" s="514">
        <v>0</v>
      </c>
      <c r="K121" s="514">
        <v>0</v>
      </c>
      <c r="L121" s="514">
        <v>0</v>
      </c>
      <c r="M121" s="514">
        <v>0</v>
      </c>
      <c r="N121" s="514">
        <v>0</v>
      </c>
      <c r="O121" s="514">
        <v>0</v>
      </c>
      <c r="P121" s="514">
        <v>0</v>
      </c>
      <c r="Q121" s="514">
        <v>0</v>
      </c>
      <c r="R121" s="514">
        <v>0</v>
      </c>
      <c r="S121" s="514">
        <v>0</v>
      </c>
      <c r="T121" s="514"/>
    </row>
    <row r="122" spans="1:21" ht="15" thickBot="1" x14ac:dyDescent="0.25">
      <c r="A122" s="516"/>
      <c r="B122" s="523"/>
      <c r="C122" s="523"/>
      <c r="D122" s="523"/>
      <c r="E122" s="523"/>
      <c r="F122" s="523"/>
      <c r="G122" s="523"/>
      <c r="H122" s="523"/>
      <c r="I122" s="523"/>
      <c r="J122" s="523"/>
      <c r="K122" s="523"/>
      <c r="L122" s="523"/>
      <c r="M122" s="523"/>
      <c r="N122" s="523"/>
      <c r="O122" s="523"/>
      <c r="P122" s="523"/>
      <c r="Q122" s="523"/>
      <c r="R122" s="523"/>
      <c r="S122" s="523"/>
      <c r="T122" s="523"/>
    </row>
    <row r="123" spans="1:21" x14ac:dyDescent="0.2">
      <c r="A123" s="176" t="s">
        <v>311</v>
      </c>
      <c r="B123" s="326"/>
      <c r="C123" s="326"/>
      <c r="D123" s="326"/>
      <c r="E123" s="326"/>
      <c r="F123" s="529"/>
      <c r="G123" s="529"/>
      <c r="H123" s="529"/>
      <c r="I123" s="529"/>
      <c r="J123" s="529"/>
      <c r="K123" s="529"/>
      <c r="L123" s="529"/>
      <c r="M123" s="529"/>
      <c r="N123" s="529"/>
      <c r="O123" s="529"/>
      <c r="P123" s="529"/>
      <c r="Q123" s="529"/>
      <c r="R123" s="529"/>
      <c r="S123" s="529"/>
      <c r="T123" s="165"/>
      <c r="U123" s="160"/>
    </row>
    <row r="124" spans="1:21" x14ac:dyDescent="0.2">
      <c r="A124" s="176"/>
      <c r="B124" s="326"/>
      <c r="C124" s="326"/>
      <c r="D124" s="326"/>
      <c r="E124" s="326"/>
      <c r="F124" s="529"/>
      <c r="G124" s="529"/>
      <c r="H124" s="529"/>
      <c r="I124" s="529"/>
      <c r="J124" s="529"/>
      <c r="K124" s="529"/>
      <c r="L124" s="529"/>
      <c r="M124" s="529"/>
      <c r="N124" s="529"/>
      <c r="O124" s="529"/>
      <c r="P124" s="529"/>
      <c r="Q124" s="529"/>
      <c r="R124" s="529"/>
      <c r="S124" s="529"/>
      <c r="T124" s="165"/>
      <c r="U124" s="160"/>
    </row>
    <row r="125" spans="1:21" ht="15" thickBot="1" x14ac:dyDescent="0.25">
      <c r="A125" s="176"/>
      <c r="B125" s="326"/>
      <c r="C125" s="326"/>
      <c r="D125" s="326"/>
      <c r="E125" s="326"/>
      <c r="F125" s="529"/>
      <c r="G125" s="529"/>
      <c r="H125" s="529"/>
      <c r="I125" s="529"/>
      <c r="J125" s="529"/>
      <c r="K125" s="529"/>
      <c r="L125" s="529"/>
      <c r="M125" s="529"/>
      <c r="N125" s="529"/>
      <c r="O125" s="529"/>
      <c r="P125" s="529"/>
      <c r="Q125" s="529"/>
      <c r="R125" s="529"/>
      <c r="S125" s="529"/>
      <c r="T125" s="529"/>
      <c r="U125" s="160"/>
    </row>
    <row r="126" spans="1:21" ht="15" x14ac:dyDescent="0.25">
      <c r="A126" s="294" t="s">
        <v>213</v>
      </c>
      <c r="B126" s="527"/>
      <c r="C126" s="527"/>
      <c r="D126" s="527"/>
      <c r="E126" s="527"/>
      <c r="F126" s="527"/>
      <c r="G126" s="527"/>
      <c r="H126" s="527"/>
      <c r="I126" s="527"/>
      <c r="J126" s="527"/>
      <c r="K126" s="527"/>
      <c r="L126" s="527"/>
      <c r="M126" s="527"/>
      <c r="N126" s="527"/>
      <c r="O126" s="527"/>
      <c r="P126" s="527"/>
      <c r="Q126" s="527"/>
      <c r="R126" s="527"/>
      <c r="S126" s="527"/>
      <c r="T126" s="527"/>
      <c r="U126" s="160"/>
    </row>
    <row r="127" spans="1:21" ht="15" x14ac:dyDescent="0.25">
      <c r="A127" s="144" t="s">
        <v>165</v>
      </c>
      <c r="B127" s="326"/>
      <c r="C127" s="326"/>
      <c r="D127" s="326"/>
      <c r="E127" s="326"/>
      <c r="F127" s="326"/>
      <c r="G127" s="326"/>
      <c r="H127" s="326"/>
      <c r="I127" s="326"/>
      <c r="J127" s="326"/>
      <c r="K127" s="326"/>
      <c r="L127" s="326"/>
      <c r="M127" s="326"/>
      <c r="N127" s="326"/>
      <c r="O127" s="326"/>
      <c r="P127" s="326"/>
      <c r="Q127" s="326"/>
      <c r="R127" s="326"/>
      <c r="S127" s="326"/>
      <c r="T127" s="326"/>
      <c r="U127" s="160"/>
    </row>
    <row r="128" spans="1:21" ht="15" x14ac:dyDescent="0.25">
      <c r="A128" s="144" t="s">
        <v>157</v>
      </c>
      <c r="B128" s="326"/>
      <c r="C128" s="326"/>
      <c r="D128" s="326"/>
      <c r="E128" s="326"/>
      <c r="F128" s="326"/>
      <c r="G128" s="326"/>
      <c r="H128" s="326"/>
      <c r="I128" s="326"/>
      <c r="J128" s="326"/>
      <c r="K128" s="326"/>
      <c r="L128" s="326"/>
      <c r="M128" s="326"/>
      <c r="N128" s="326"/>
      <c r="O128" s="326"/>
      <c r="P128" s="326"/>
      <c r="Q128" s="326"/>
      <c r="R128" s="326"/>
      <c r="S128" s="326"/>
      <c r="T128" s="326"/>
      <c r="U128" s="160"/>
    </row>
    <row r="129" spans="1:21" ht="15" x14ac:dyDescent="0.25">
      <c r="A129" s="216" t="s">
        <v>347</v>
      </c>
      <c r="B129" s="326"/>
      <c r="C129" s="326"/>
      <c r="D129" s="326"/>
      <c r="E129" s="326"/>
      <c r="F129" s="326"/>
      <c r="G129" s="326"/>
      <c r="H129" s="326"/>
      <c r="I129" s="326"/>
      <c r="J129" s="326"/>
      <c r="K129" s="326"/>
      <c r="L129" s="326"/>
      <c r="M129" s="326"/>
      <c r="N129" s="326"/>
      <c r="O129" s="326"/>
      <c r="P129" s="326"/>
      <c r="Q129" s="326"/>
      <c r="R129" s="326"/>
      <c r="S129" s="326"/>
      <c r="T129" s="326"/>
      <c r="U129" s="160"/>
    </row>
    <row r="130" spans="1:21" ht="15" x14ac:dyDescent="0.25">
      <c r="A130" s="592" t="s">
        <v>199</v>
      </c>
      <c r="B130" s="537"/>
      <c r="C130" s="537"/>
      <c r="D130" s="537"/>
      <c r="E130" s="537"/>
      <c r="F130" s="537"/>
      <c r="G130" s="537"/>
      <c r="H130" s="537"/>
      <c r="I130" s="537"/>
      <c r="J130" s="537"/>
      <c r="K130" s="537"/>
      <c r="L130" s="537"/>
      <c r="M130" s="537"/>
      <c r="N130" s="537"/>
      <c r="O130" s="537"/>
      <c r="P130" s="537"/>
      <c r="Q130" s="537"/>
      <c r="R130" s="537"/>
      <c r="S130" s="537"/>
      <c r="T130" s="537"/>
      <c r="U130" s="160"/>
    </row>
    <row r="131" spans="1:21" x14ac:dyDescent="0.2">
      <c r="A131" s="513"/>
      <c r="B131" s="326"/>
      <c r="C131" s="326"/>
      <c r="D131" s="529"/>
      <c r="E131" s="529"/>
      <c r="F131" s="529"/>
      <c r="G131" s="529"/>
      <c r="H131" s="529"/>
      <c r="I131" s="529"/>
      <c r="J131" s="529"/>
      <c r="K131" s="529"/>
      <c r="L131" s="529"/>
      <c r="M131" s="529"/>
      <c r="N131" s="529"/>
      <c r="O131" s="529"/>
      <c r="P131" s="529"/>
      <c r="Q131" s="529"/>
      <c r="R131" s="529"/>
      <c r="S131" s="529"/>
      <c r="T131" s="529"/>
      <c r="U131" s="160"/>
    </row>
    <row r="132" spans="1:21" ht="15" thickBot="1" x14ac:dyDescent="0.25">
      <c r="A132" s="538" t="s">
        <v>54</v>
      </c>
      <c r="B132" s="539" t="s">
        <v>55</v>
      </c>
      <c r="C132" s="540">
        <v>2004</v>
      </c>
      <c r="D132" s="540">
        <v>2005</v>
      </c>
      <c r="E132" s="540">
        <v>2006</v>
      </c>
      <c r="F132" s="540">
        <v>2007</v>
      </c>
      <c r="G132" s="540">
        <v>2008</v>
      </c>
      <c r="H132" s="540">
        <v>2009</v>
      </c>
      <c r="I132" s="540">
        <v>2010</v>
      </c>
      <c r="J132" s="540">
        <v>2011</v>
      </c>
      <c r="K132" s="540">
        <v>2012</v>
      </c>
      <c r="L132" s="540">
        <v>2013</v>
      </c>
      <c r="M132" s="540">
        <v>2014</v>
      </c>
      <c r="N132" s="540">
        <v>2015</v>
      </c>
      <c r="O132" s="540">
        <v>2016</v>
      </c>
      <c r="P132" s="540">
        <v>2017</v>
      </c>
      <c r="Q132" s="540">
        <v>2018</v>
      </c>
      <c r="R132" s="540">
        <v>2019</v>
      </c>
      <c r="S132" s="540">
        <v>2020</v>
      </c>
      <c r="T132" s="540">
        <v>2021</v>
      </c>
      <c r="U132" s="160"/>
    </row>
    <row r="133" spans="1:21" ht="15" thickBot="1" x14ac:dyDescent="0.25">
      <c r="A133" s="509" t="s">
        <v>342</v>
      </c>
      <c r="B133" s="532"/>
      <c r="C133" s="533">
        <f>+C9-C71</f>
        <v>104914.33863414392</v>
      </c>
      <c r="D133" s="533">
        <f t="shared" ref="D133:T133" si="202">+D9-D71</f>
        <v>196860.13548976035</v>
      </c>
      <c r="E133" s="533">
        <f t="shared" si="202"/>
        <v>195664.59710730007</v>
      </c>
      <c r="F133" s="533">
        <f t="shared" si="202"/>
        <v>177422.9125414759</v>
      </c>
      <c r="G133" s="533">
        <f t="shared" si="202"/>
        <v>213471.05074527318</v>
      </c>
      <c r="H133" s="533">
        <f t="shared" si="202"/>
        <v>192720.94754604949</v>
      </c>
      <c r="I133" s="533">
        <f t="shared" si="202"/>
        <v>243119.29464903579</v>
      </c>
      <c r="J133" s="533">
        <f t="shared" si="202"/>
        <v>316623.51692755253</v>
      </c>
      <c r="K133" s="533">
        <f t="shared" si="202"/>
        <v>200456.49087516469</v>
      </c>
      <c r="L133" s="533">
        <f t="shared" si="202"/>
        <v>252764.41302832466</v>
      </c>
      <c r="M133" s="533">
        <f t="shared" si="202"/>
        <v>123797.80437404846</v>
      </c>
      <c r="N133" s="533">
        <f t="shared" si="202"/>
        <v>202880.76852061143</v>
      </c>
      <c r="O133" s="533">
        <f t="shared" si="202"/>
        <v>105513.01314148714</v>
      </c>
      <c r="P133" s="533">
        <f t="shared" si="202"/>
        <v>319654.30166027497</v>
      </c>
      <c r="Q133" s="533">
        <f t="shared" si="202"/>
        <v>134363.69543023605</v>
      </c>
      <c r="R133" s="533">
        <f t="shared" si="202"/>
        <v>266088.83960948442</v>
      </c>
      <c r="S133" s="533">
        <f t="shared" si="202"/>
        <v>143231.55723733656</v>
      </c>
      <c r="T133" s="533">
        <f t="shared" si="202"/>
        <v>275598.68262606923</v>
      </c>
      <c r="U133" s="160"/>
    </row>
    <row r="134" spans="1:21" x14ac:dyDescent="0.2">
      <c r="A134" s="323">
        <v>1129</v>
      </c>
      <c r="B134" s="324" t="s">
        <v>56</v>
      </c>
      <c r="C134" s="541">
        <f>+C10-C72</f>
        <v>12765.326921651784</v>
      </c>
      <c r="D134" s="541">
        <f t="shared" ref="D134:T134" si="203">+D10-D72</f>
        <v>15956.658652064731</v>
      </c>
      <c r="E134" s="541">
        <f t="shared" si="203"/>
        <v>19831.847181851877</v>
      </c>
      <c r="F134" s="541">
        <f t="shared" si="203"/>
        <v>12956.806825476562</v>
      </c>
      <c r="G134" s="541">
        <f t="shared" si="203"/>
        <v>9263.980108855867</v>
      </c>
      <c r="H134" s="541">
        <f t="shared" si="203"/>
        <v>12752.538197728059</v>
      </c>
      <c r="I134" s="541">
        <f t="shared" si="203"/>
        <v>10961.970780641755</v>
      </c>
      <c r="J134" s="541">
        <f t="shared" si="203"/>
        <v>5126.5440590388671</v>
      </c>
      <c r="K134" s="541">
        <f t="shared" si="203"/>
        <v>8485.2750262608079</v>
      </c>
      <c r="L134" s="541">
        <f t="shared" si="203"/>
        <v>10509.148859473305</v>
      </c>
      <c r="M134" s="541">
        <f t="shared" si="203"/>
        <v>8059.3975891866803</v>
      </c>
      <c r="N134" s="541">
        <f t="shared" si="203"/>
        <v>7766.2356356712589</v>
      </c>
      <c r="O134" s="541">
        <f t="shared" si="203"/>
        <v>9554.524908153704</v>
      </c>
      <c r="P134" s="541">
        <f t="shared" si="203"/>
        <v>9261.8646888665226</v>
      </c>
      <c r="Q134" s="541">
        <f t="shared" si="203"/>
        <v>15274.552757264022</v>
      </c>
      <c r="R134" s="541">
        <f t="shared" si="203"/>
        <v>15133.741724130939</v>
      </c>
      <c r="S134" s="541">
        <f t="shared" si="203"/>
        <v>12507.746135890698</v>
      </c>
      <c r="T134" s="541">
        <f t="shared" si="203"/>
        <v>18236.181316645292</v>
      </c>
      <c r="U134" s="160"/>
    </row>
    <row r="135" spans="1:21" x14ac:dyDescent="0.2">
      <c r="A135" s="513"/>
      <c r="B135" s="327" t="s">
        <v>57</v>
      </c>
      <c r="C135" s="542">
        <v>12765.326921651784</v>
      </c>
      <c r="D135" s="542">
        <f t="shared" ref="D135:S135" si="204">+D11-D73</f>
        <v>15956.658652064731</v>
      </c>
      <c r="E135" s="542">
        <f t="shared" si="204"/>
        <v>19831.847181851877</v>
      </c>
      <c r="F135" s="542">
        <f t="shared" si="204"/>
        <v>12956.806825476562</v>
      </c>
      <c r="G135" s="542">
        <f t="shared" si="204"/>
        <v>9263.980108855867</v>
      </c>
      <c r="H135" s="542">
        <f t="shared" si="204"/>
        <v>12752.538197728059</v>
      </c>
      <c r="I135" s="542">
        <f t="shared" si="204"/>
        <v>10961.970780641755</v>
      </c>
      <c r="J135" s="542">
        <f t="shared" si="204"/>
        <v>5126.5440590388671</v>
      </c>
      <c r="K135" s="542">
        <f t="shared" si="204"/>
        <v>8485.2750262608079</v>
      </c>
      <c r="L135" s="542">
        <f t="shared" si="204"/>
        <v>10509.148859473305</v>
      </c>
      <c r="M135" s="542">
        <f t="shared" si="204"/>
        <v>8059.3975891866803</v>
      </c>
      <c r="N135" s="542">
        <f t="shared" si="204"/>
        <v>7766.2356356712589</v>
      </c>
      <c r="O135" s="542">
        <f t="shared" si="204"/>
        <v>9554.524908153704</v>
      </c>
      <c r="P135" s="542">
        <f t="shared" si="204"/>
        <v>9261.8646888665226</v>
      </c>
      <c r="Q135" s="542">
        <f t="shared" si="204"/>
        <v>15274.552757264022</v>
      </c>
      <c r="R135" s="542">
        <f t="shared" si="204"/>
        <v>15133.741724130939</v>
      </c>
      <c r="S135" s="542">
        <f t="shared" si="204"/>
        <v>12507.746135890698</v>
      </c>
      <c r="T135" s="542">
        <f t="shared" ref="T135:T136" si="205">+T11-T73</f>
        <v>18236.181316645292</v>
      </c>
      <c r="U135" s="160"/>
    </row>
    <row r="136" spans="1:21" x14ac:dyDescent="0.2">
      <c r="A136" s="323">
        <v>1131</v>
      </c>
      <c r="B136" s="324" t="s">
        <v>45</v>
      </c>
      <c r="C136" s="541">
        <f>+C12-C74</f>
        <v>8.8281200191271267</v>
      </c>
      <c r="D136" s="541">
        <f t="shared" ref="D136:S136" si="206">+D12-D74</f>
        <v>4.9490975864798719</v>
      </c>
      <c r="E136" s="541">
        <f t="shared" si="206"/>
        <v>1.6076850267924887</v>
      </c>
      <c r="F136" s="541">
        <f t="shared" si="206"/>
        <v>1.5449210033472469</v>
      </c>
      <c r="G136" s="541">
        <f t="shared" si="206"/>
        <v>1.6804098500257756</v>
      </c>
      <c r="H136" s="541">
        <f t="shared" si="206"/>
        <v>1.7656240038254249</v>
      </c>
      <c r="I136" s="541">
        <f t="shared" si="206"/>
        <v>1.7656240038254249</v>
      </c>
      <c r="J136" s="541">
        <f t="shared" si="206"/>
        <v>1.7656240038254249</v>
      </c>
      <c r="K136" s="541">
        <f t="shared" si="206"/>
        <v>1.7656240038254249</v>
      </c>
      <c r="L136" s="541">
        <f t="shared" si="206"/>
        <v>1.7656240038254249</v>
      </c>
      <c r="M136" s="541">
        <f t="shared" si="206"/>
        <v>1.7656240038254249</v>
      </c>
      <c r="N136" s="541">
        <f t="shared" si="206"/>
        <v>1.7656240038254249</v>
      </c>
      <c r="O136" s="541">
        <f t="shared" si="206"/>
        <v>1.7656240038254249</v>
      </c>
      <c r="P136" s="541">
        <f t="shared" si="206"/>
        <v>1.7656240038254249</v>
      </c>
      <c r="Q136" s="541">
        <f t="shared" si="206"/>
        <v>1.7656240038254249</v>
      </c>
      <c r="R136" s="541">
        <f t="shared" si="206"/>
        <v>1.7656240038254249</v>
      </c>
      <c r="S136" s="541">
        <f t="shared" si="206"/>
        <v>1.7656240038254249</v>
      </c>
      <c r="T136" s="541">
        <f t="shared" si="205"/>
        <v>1.7656240038254249</v>
      </c>
      <c r="U136" s="160"/>
    </row>
    <row r="137" spans="1:21" x14ac:dyDescent="0.2">
      <c r="A137" s="323"/>
      <c r="B137" s="327" t="s">
        <v>58</v>
      </c>
      <c r="C137" s="542">
        <v>8.8281200191271267</v>
      </c>
      <c r="D137" s="542">
        <f t="shared" ref="D137:S138" si="207">+D13-D75</f>
        <v>4.9490975864798719</v>
      </c>
      <c r="E137" s="542">
        <f t="shared" si="207"/>
        <v>1.6076850267924887</v>
      </c>
      <c r="F137" s="542">
        <f t="shared" si="207"/>
        <v>1.5449210033472469</v>
      </c>
      <c r="G137" s="542">
        <f t="shared" si="207"/>
        <v>1.6804098500257756</v>
      </c>
      <c r="H137" s="542">
        <f t="shared" si="207"/>
        <v>1.7656240038254249</v>
      </c>
      <c r="I137" s="542">
        <f t="shared" si="207"/>
        <v>1.7656240038254249</v>
      </c>
      <c r="J137" s="542">
        <f t="shared" si="207"/>
        <v>1.7656240038254249</v>
      </c>
      <c r="K137" s="542">
        <f t="shared" si="207"/>
        <v>1.7656240038254249</v>
      </c>
      <c r="L137" s="542">
        <f t="shared" si="207"/>
        <v>1.7656240038254249</v>
      </c>
      <c r="M137" s="542">
        <f t="shared" si="207"/>
        <v>1.7656240038254249</v>
      </c>
      <c r="N137" s="542">
        <f t="shared" si="207"/>
        <v>1.7656240038254249</v>
      </c>
      <c r="O137" s="542">
        <f t="shared" si="207"/>
        <v>1.7656240038254249</v>
      </c>
      <c r="P137" s="542">
        <f t="shared" si="207"/>
        <v>1.7656240038254249</v>
      </c>
      <c r="Q137" s="542">
        <f t="shared" si="207"/>
        <v>1.7656240038254249</v>
      </c>
      <c r="R137" s="542">
        <f t="shared" si="207"/>
        <v>1.7656240038254249</v>
      </c>
      <c r="S137" s="542">
        <f t="shared" si="207"/>
        <v>1.7656240038254249</v>
      </c>
      <c r="T137" s="542">
        <f t="shared" ref="T137:T138" si="208">+T13-T75</f>
        <v>1.7656240038254249</v>
      </c>
      <c r="U137" s="160"/>
    </row>
    <row r="138" spans="1:21" x14ac:dyDescent="0.2">
      <c r="A138" s="323">
        <v>1132</v>
      </c>
      <c r="B138" s="324" t="s">
        <v>59</v>
      </c>
      <c r="C138" s="541">
        <f>+C14-C76</f>
        <v>2575.6687161443956</v>
      </c>
      <c r="D138" s="541">
        <f t="shared" ref="D138:G138" si="209">+D14-D76</f>
        <v>3916.1108074975418</v>
      </c>
      <c r="E138" s="541">
        <f t="shared" si="209"/>
        <v>3878.2081694978492</v>
      </c>
      <c r="F138" s="541">
        <f t="shared" si="209"/>
        <v>3840.3055314981443</v>
      </c>
      <c r="G138" s="541">
        <f t="shared" si="209"/>
        <v>3837.8329096672005</v>
      </c>
      <c r="H138" s="541">
        <f>+H14-H76</f>
        <v>3773.3577595409361</v>
      </c>
      <c r="I138" s="541">
        <f t="shared" ref="I138" si="210">+I14-I76</f>
        <v>4111.4947230825201</v>
      </c>
      <c r="J138" s="541">
        <f t="shared" si="207"/>
        <v>4111.4947230825201</v>
      </c>
      <c r="K138" s="541">
        <f t="shared" si="207"/>
        <v>4111.4947230825201</v>
      </c>
      <c r="L138" s="541">
        <f t="shared" si="207"/>
        <v>4111.4947230825201</v>
      </c>
      <c r="M138" s="541">
        <f t="shared" si="207"/>
        <v>4111.4947230825201</v>
      </c>
      <c r="N138" s="541">
        <f t="shared" si="207"/>
        <v>4111.4947230825201</v>
      </c>
      <c r="O138" s="541">
        <f t="shared" si="207"/>
        <v>4111.494723082521</v>
      </c>
      <c r="P138" s="541">
        <f t="shared" si="207"/>
        <v>4111.494723082521</v>
      </c>
      <c r="Q138" s="541">
        <f t="shared" si="207"/>
        <v>4111.494723082521</v>
      </c>
      <c r="R138" s="541">
        <f t="shared" si="207"/>
        <v>4111.494723082521</v>
      </c>
      <c r="S138" s="541">
        <f t="shared" si="207"/>
        <v>4111.494723082521</v>
      </c>
      <c r="T138" s="541">
        <f t="shared" si="208"/>
        <v>4111.494723082521</v>
      </c>
      <c r="U138" s="160"/>
    </row>
    <row r="139" spans="1:21" x14ac:dyDescent="0.2">
      <c r="A139" s="513"/>
      <c r="B139" s="327" t="s">
        <v>60</v>
      </c>
      <c r="C139" s="542">
        <v>55.112296642889497</v>
      </c>
      <c r="D139" s="542">
        <f t="shared" ref="D139:S139" si="211">+D15-D77</f>
        <v>66.495139410438924</v>
      </c>
      <c r="E139" s="542">
        <f t="shared" si="211"/>
        <v>54.542647398359236</v>
      </c>
      <c r="F139" s="542">
        <f t="shared" si="211"/>
        <v>42.590155386279541</v>
      </c>
      <c r="G139" s="542">
        <f t="shared" si="211"/>
        <v>167.1383445003751</v>
      </c>
      <c r="H139" s="542">
        <f t="shared" si="211"/>
        <v>52.81034164366006</v>
      </c>
      <c r="I139" s="542">
        <f t="shared" si="211"/>
        <v>139.29890971511378</v>
      </c>
      <c r="J139" s="542">
        <f t="shared" si="211"/>
        <v>139.29890971511378</v>
      </c>
      <c r="K139" s="542">
        <f t="shared" si="211"/>
        <v>139.29890971511378</v>
      </c>
      <c r="L139" s="542">
        <f t="shared" si="211"/>
        <v>139.29890971511378</v>
      </c>
      <c r="M139" s="542">
        <f t="shared" si="211"/>
        <v>139.29890971511378</v>
      </c>
      <c r="N139" s="542">
        <f t="shared" si="211"/>
        <v>139.29890971511378</v>
      </c>
      <c r="O139" s="542">
        <f t="shared" si="211"/>
        <v>139.29890971511358</v>
      </c>
      <c r="P139" s="542">
        <f t="shared" si="211"/>
        <v>139.29890971511358</v>
      </c>
      <c r="Q139" s="542">
        <f t="shared" si="211"/>
        <v>139.29890971511358</v>
      </c>
      <c r="R139" s="542">
        <f t="shared" si="211"/>
        <v>139.29890971511358</v>
      </c>
      <c r="S139" s="542">
        <f t="shared" si="211"/>
        <v>139.29890971511358</v>
      </c>
      <c r="T139" s="542">
        <f t="shared" ref="T139" si="212">+T15-T77</f>
        <v>139.29890971511358</v>
      </c>
      <c r="U139" s="160"/>
    </row>
    <row r="140" spans="1:21" x14ac:dyDescent="0.2">
      <c r="A140" s="329"/>
      <c r="B140" s="327" t="s">
        <v>61</v>
      </c>
      <c r="C140" s="542">
        <v>201.94967368026536</v>
      </c>
      <c r="D140" s="542">
        <f t="shared" ref="D140:S140" si="213">+D16-D78</f>
        <v>308.65421754251952</v>
      </c>
      <c r="E140" s="542">
        <f t="shared" si="213"/>
        <v>328.67473229239573</v>
      </c>
      <c r="F140" s="542">
        <f t="shared" si="213"/>
        <v>348.695247042267</v>
      </c>
      <c r="G140" s="542">
        <f t="shared" si="213"/>
        <v>70.064274566394801</v>
      </c>
      <c r="H140" s="542">
        <f t="shared" si="213"/>
        <v>314.07340473557963</v>
      </c>
      <c r="I140" s="542">
        <f t="shared" si="213"/>
        <v>180.45629566586027</v>
      </c>
      <c r="J140" s="542">
        <f t="shared" si="213"/>
        <v>180.45629566586027</v>
      </c>
      <c r="K140" s="542">
        <f t="shared" si="213"/>
        <v>180.45629566586027</v>
      </c>
      <c r="L140" s="542">
        <f t="shared" si="213"/>
        <v>180.45629566586027</v>
      </c>
      <c r="M140" s="542">
        <f t="shared" si="213"/>
        <v>180.45629566586027</v>
      </c>
      <c r="N140" s="542">
        <f t="shared" si="213"/>
        <v>180.45629566586027</v>
      </c>
      <c r="O140" s="542">
        <f t="shared" si="213"/>
        <v>180.45629566586038</v>
      </c>
      <c r="P140" s="542">
        <f t="shared" si="213"/>
        <v>180.45629566586038</v>
      </c>
      <c r="Q140" s="542">
        <f t="shared" si="213"/>
        <v>180.45629566586038</v>
      </c>
      <c r="R140" s="542">
        <f t="shared" si="213"/>
        <v>180.45629566586038</v>
      </c>
      <c r="S140" s="542">
        <f t="shared" si="213"/>
        <v>180.45629566586038</v>
      </c>
      <c r="T140" s="542">
        <f t="shared" ref="T140" si="214">+T16-T78</f>
        <v>180.45629566586038</v>
      </c>
      <c r="U140" s="160"/>
    </row>
    <row r="141" spans="1:21" x14ac:dyDescent="0.2">
      <c r="A141" s="513"/>
      <c r="B141" s="327" t="s">
        <v>62</v>
      </c>
      <c r="C141" s="542">
        <v>258.99924750753183</v>
      </c>
      <c r="D141" s="542">
        <f t="shared" ref="D141:S141" si="215">+D17-D79</f>
        <v>248.37570620270188</v>
      </c>
      <c r="E141" s="542">
        <f t="shared" si="215"/>
        <v>221.87374629719633</v>
      </c>
      <c r="F141" s="542">
        <f t="shared" si="215"/>
        <v>195.37178639167902</v>
      </c>
      <c r="G141" s="542">
        <f t="shared" si="215"/>
        <v>243.63168731023964</v>
      </c>
      <c r="H141" s="542">
        <f t="shared" si="215"/>
        <v>161.05833178666151</v>
      </c>
      <c r="I141" s="542">
        <f t="shared" si="215"/>
        <v>389.4536690113984</v>
      </c>
      <c r="J141" s="542">
        <f t="shared" si="215"/>
        <v>389.4536690113984</v>
      </c>
      <c r="K141" s="542">
        <f t="shared" si="215"/>
        <v>389.4536690113984</v>
      </c>
      <c r="L141" s="542">
        <f t="shared" si="215"/>
        <v>389.4536690113984</v>
      </c>
      <c r="M141" s="542">
        <f t="shared" si="215"/>
        <v>389.4536690113984</v>
      </c>
      <c r="N141" s="542">
        <f t="shared" si="215"/>
        <v>389.4536690113984</v>
      </c>
      <c r="O141" s="542">
        <f t="shared" si="215"/>
        <v>389.45366901139829</v>
      </c>
      <c r="P141" s="542">
        <f t="shared" si="215"/>
        <v>389.45366901139829</v>
      </c>
      <c r="Q141" s="542">
        <f t="shared" si="215"/>
        <v>389.45366901139829</v>
      </c>
      <c r="R141" s="542">
        <f t="shared" si="215"/>
        <v>389.45366901139829</v>
      </c>
      <c r="S141" s="542">
        <f t="shared" si="215"/>
        <v>389.45366901139829</v>
      </c>
      <c r="T141" s="542">
        <f t="shared" ref="T141" si="216">+T17-T79</f>
        <v>389.45366901139829</v>
      </c>
      <c r="U141" s="160"/>
    </row>
    <row r="142" spans="1:21" x14ac:dyDescent="0.2">
      <c r="A142" s="329"/>
      <c r="B142" s="327" t="s">
        <v>63</v>
      </c>
      <c r="C142" s="542">
        <v>383.916083453157</v>
      </c>
      <c r="D142" s="542">
        <f t="shared" ref="D142:S142" si="217">+D18-D80</f>
        <v>592.95149871335434</v>
      </c>
      <c r="E142" s="542">
        <f t="shared" si="217"/>
        <v>622.26121380197424</v>
      </c>
      <c r="F142" s="542">
        <f t="shared" si="217"/>
        <v>651.57092889060084</v>
      </c>
      <c r="G142" s="542">
        <f t="shared" si="217"/>
        <v>304.36761182459782</v>
      </c>
      <c r="H142" s="542">
        <f t="shared" si="217"/>
        <v>616.06210102919488</v>
      </c>
      <c r="I142" s="542">
        <f t="shared" si="217"/>
        <v>410.69213717867143</v>
      </c>
      <c r="J142" s="542">
        <f t="shared" si="217"/>
        <v>410.69213717867143</v>
      </c>
      <c r="K142" s="542">
        <f t="shared" si="217"/>
        <v>410.69213717867143</v>
      </c>
      <c r="L142" s="542">
        <f t="shared" si="217"/>
        <v>410.69213717867143</v>
      </c>
      <c r="M142" s="542">
        <f t="shared" si="217"/>
        <v>410.69213717867143</v>
      </c>
      <c r="N142" s="542">
        <f t="shared" si="217"/>
        <v>410.69213717867143</v>
      </c>
      <c r="O142" s="542">
        <f t="shared" si="217"/>
        <v>410.69213717867251</v>
      </c>
      <c r="P142" s="542">
        <f t="shared" si="217"/>
        <v>410.69213717867251</v>
      </c>
      <c r="Q142" s="542">
        <f t="shared" si="217"/>
        <v>410.69213717867251</v>
      </c>
      <c r="R142" s="542">
        <f t="shared" si="217"/>
        <v>410.69213717867251</v>
      </c>
      <c r="S142" s="542">
        <f t="shared" si="217"/>
        <v>410.69213717867251</v>
      </c>
      <c r="T142" s="542">
        <f t="shared" ref="T142" si="218">+T18-T80</f>
        <v>410.69213717867251</v>
      </c>
      <c r="U142" s="160"/>
    </row>
    <row r="143" spans="1:21" x14ac:dyDescent="0.2">
      <c r="A143" s="329"/>
      <c r="B143" s="327" t="s">
        <v>64</v>
      </c>
      <c r="C143" s="542">
        <v>58.06912895773084</v>
      </c>
      <c r="D143" s="542">
        <f t="shared" ref="D143:S143" si="219">+D19-D81</f>
        <v>69.292265984824439</v>
      </c>
      <c r="E143" s="542">
        <f t="shared" si="219"/>
        <v>65.537254669647027</v>
      </c>
      <c r="F143" s="542">
        <f t="shared" si="219"/>
        <v>61.782243354468775</v>
      </c>
      <c r="G143" s="542">
        <f t="shared" si="219"/>
        <v>33.639335289125526</v>
      </c>
      <c r="H143" s="542">
        <f t="shared" si="219"/>
        <v>48.175246536572978</v>
      </c>
      <c r="I143" s="542">
        <f t="shared" si="219"/>
        <v>86.158046873391058</v>
      </c>
      <c r="J143" s="542">
        <f t="shared" si="219"/>
        <v>86.158046873391058</v>
      </c>
      <c r="K143" s="542">
        <f t="shared" si="219"/>
        <v>86.158046873391058</v>
      </c>
      <c r="L143" s="542">
        <f t="shared" si="219"/>
        <v>86.158046873391058</v>
      </c>
      <c r="M143" s="542">
        <f t="shared" si="219"/>
        <v>86.158046873391058</v>
      </c>
      <c r="N143" s="542">
        <f t="shared" si="219"/>
        <v>86.158046873391058</v>
      </c>
      <c r="O143" s="542">
        <f t="shared" si="219"/>
        <v>86.158046873391115</v>
      </c>
      <c r="P143" s="542">
        <f t="shared" si="219"/>
        <v>86.158046873391115</v>
      </c>
      <c r="Q143" s="542">
        <f t="shared" si="219"/>
        <v>86.158046873391115</v>
      </c>
      <c r="R143" s="542">
        <f t="shared" si="219"/>
        <v>86.158046873391115</v>
      </c>
      <c r="S143" s="542">
        <f t="shared" si="219"/>
        <v>86.158046873391115</v>
      </c>
      <c r="T143" s="542">
        <f t="shared" ref="T143" si="220">+T19-T81</f>
        <v>86.158046873391115</v>
      </c>
      <c r="U143" s="160"/>
    </row>
    <row r="144" spans="1:21" x14ac:dyDescent="0.2">
      <c r="A144" s="329"/>
      <c r="B144" s="327" t="s">
        <v>65</v>
      </c>
      <c r="C144" s="542">
        <v>1409.3472213738994</v>
      </c>
      <c r="D144" s="542">
        <f t="shared" ref="D144:S144" si="221">+D20-D82</f>
        <v>2327.2925404463658</v>
      </c>
      <c r="E144" s="542">
        <f t="shared" si="221"/>
        <v>2290.9510095918431</v>
      </c>
      <c r="F144" s="542">
        <f t="shared" si="221"/>
        <v>2254.6094787373204</v>
      </c>
      <c r="G144" s="542">
        <f t="shared" si="221"/>
        <v>2942.1206738886485</v>
      </c>
      <c r="H144" s="542">
        <f t="shared" si="221"/>
        <v>2362.8895985297436</v>
      </c>
      <c r="I144" s="542">
        <f t="shared" si="221"/>
        <v>2576.2257260305219</v>
      </c>
      <c r="J144" s="542">
        <f t="shared" si="221"/>
        <v>2576.2257260305219</v>
      </c>
      <c r="K144" s="542">
        <f t="shared" si="221"/>
        <v>2576.2257260305219</v>
      </c>
      <c r="L144" s="542">
        <f t="shared" si="221"/>
        <v>2576.2257260305219</v>
      </c>
      <c r="M144" s="542">
        <f t="shared" si="221"/>
        <v>2576.2257260305219</v>
      </c>
      <c r="N144" s="542">
        <f t="shared" si="221"/>
        <v>2576.2257260305219</v>
      </c>
      <c r="O144" s="542">
        <f t="shared" si="221"/>
        <v>2576.2257260305232</v>
      </c>
      <c r="P144" s="542">
        <f t="shared" si="221"/>
        <v>2576.2257260305232</v>
      </c>
      <c r="Q144" s="542">
        <f t="shared" si="221"/>
        <v>2576.2257260305232</v>
      </c>
      <c r="R144" s="542">
        <f t="shared" si="221"/>
        <v>2576.2257260305232</v>
      </c>
      <c r="S144" s="542">
        <f t="shared" si="221"/>
        <v>2576.2257260305232</v>
      </c>
      <c r="T144" s="542">
        <f t="shared" ref="T144" si="222">+T20-T82</f>
        <v>2576.2257260305232</v>
      </c>
      <c r="U144" s="160"/>
    </row>
    <row r="145" spans="1:21" x14ac:dyDescent="0.2">
      <c r="A145" s="329"/>
      <c r="B145" s="327" t="s">
        <v>66</v>
      </c>
      <c r="C145" s="542">
        <v>208.27506452892152</v>
      </c>
      <c r="D145" s="542">
        <f t="shared" ref="D145:S145" si="223">+D21-D83</f>
        <v>303.04943919733773</v>
      </c>
      <c r="E145" s="542">
        <f t="shared" si="223"/>
        <v>294.36756544643379</v>
      </c>
      <c r="F145" s="542">
        <f t="shared" si="223"/>
        <v>285.68569169552978</v>
      </c>
      <c r="G145" s="542">
        <f t="shared" si="223"/>
        <v>76.870982287819373</v>
      </c>
      <c r="H145" s="542">
        <f t="shared" si="223"/>
        <v>218.28873527952348</v>
      </c>
      <c r="I145" s="542">
        <f t="shared" si="223"/>
        <v>329.20993860756209</v>
      </c>
      <c r="J145" s="542">
        <f t="shared" si="223"/>
        <v>329.20993860756209</v>
      </c>
      <c r="K145" s="542">
        <f t="shared" si="223"/>
        <v>329.20993860756209</v>
      </c>
      <c r="L145" s="542">
        <f t="shared" si="223"/>
        <v>329.20993860756209</v>
      </c>
      <c r="M145" s="542">
        <f t="shared" si="223"/>
        <v>329.20993860756209</v>
      </c>
      <c r="N145" s="542">
        <f t="shared" si="223"/>
        <v>329.20993860756209</v>
      </c>
      <c r="O145" s="542">
        <f t="shared" si="223"/>
        <v>329.20993860756192</v>
      </c>
      <c r="P145" s="542">
        <f t="shared" si="223"/>
        <v>329.20993860756192</v>
      </c>
      <c r="Q145" s="542">
        <f t="shared" si="223"/>
        <v>329.20993860756192</v>
      </c>
      <c r="R145" s="542">
        <f t="shared" si="223"/>
        <v>329.20993860756192</v>
      </c>
      <c r="S145" s="542">
        <f t="shared" si="223"/>
        <v>329.20993860756192</v>
      </c>
      <c r="T145" s="542">
        <f t="shared" ref="T145" si="224">+T21-T83</f>
        <v>329.20993860756192</v>
      </c>
      <c r="U145" s="160"/>
    </row>
    <row r="146" spans="1:21" x14ac:dyDescent="0.2">
      <c r="A146" s="323">
        <v>1211</v>
      </c>
      <c r="B146" s="324" t="s">
        <v>67</v>
      </c>
      <c r="C146" s="541">
        <f>+C22-C84</f>
        <v>12938.152424179452</v>
      </c>
      <c r="D146" s="541">
        <f t="shared" ref="D146:T146" si="225">+D22-D84</f>
        <v>16405.88560002745</v>
      </c>
      <c r="E146" s="541">
        <f t="shared" si="225"/>
        <v>17010.055095027605</v>
      </c>
      <c r="F146" s="541">
        <f t="shared" si="225"/>
        <v>15790.481548302083</v>
      </c>
      <c r="G146" s="541">
        <f t="shared" si="225"/>
        <v>16142.965765555533</v>
      </c>
      <c r="H146" s="541">
        <f t="shared" si="225"/>
        <v>14442.147498664861</v>
      </c>
      <c r="I146" s="541">
        <f t="shared" si="225"/>
        <v>13881.402686117841</v>
      </c>
      <c r="J146" s="541">
        <f t="shared" si="225"/>
        <v>18975.119498225809</v>
      </c>
      <c r="K146" s="541">
        <f t="shared" si="225"/>
        <v>13827.601642244894</v>
      </c>
      <c r="L146" s="541">
        <f t="shared" si="225"/>
        <v>14060.749901395004</v>
      </c>
      <c r="M146" s="541">
        <f t="shared" si="225"/>
        <v>16003.735279917968</v>
      </c>
      <c r="N146" s="541">
        <f t="shared" si="225"/>
        <v>13475.616738623674</v>
      </c>
      <c r="O146" s="541">
        <f t="shared" si="225"/>
        <v>11200.478569809689</v>
      </c>
      <c r="P146" s="541">
        <f t="shared" si="225"/>
        <v>11784.753537275619</v>
      </c>
      <c r="Q146" s="541">
        <f t="shared" si="225"/>
        <v>11680.240952629158</v>
      </c>
      <c r="R146" s="541">
        <f t="shared" si="225"/>
        <v>11186.622616515264</v>
      </c>
      <c r="S146" s="541">
        <f t="shared" si="225"/>
        <v>9019.9135236505572</v>
      </c>
      <c r="T146" s="541">
        <f t="shared" si="225"/>
        <v>10075.993062922264</v>
      </c>
      <c r="U146" s="160"/>
    </row>
    <row r="147" spans="1:21" x14ac:dyDescent="0.2">
      <c r="A147" s="329"/>
      <c r="B147" s="327" t="s">
        <v>68</v>
      </c>
      <c r="C147" s="542">
        <v>12938.152424179452</v>
      </c>
      <c r="D147" s="542">
        <f t="shared" ref="D147:S147" si="226">+D23-D85</f>
        <v>16405.88560002745</v>
      </c>
      <c r="E147" s="542">
        <f t="shared" si="226"/>
        <v>17010.055095027605</v>
      </c>
      <c r="F147" s="542">
        <f t="shared" si="226"/>
        <v>15790.481548302083</v>
      </c>
      <c r="G147" s="542">
        <f t="shared" si="226"/>
        <v>16142.965765555533</v>
      </c>
      <c r="H147" s="542">
        <f t="shared" si="226"/>
        <v>14442.147498664861</v>
      </c>
      <c r="I147" s="542">
        <f t="shared" si="226"/>
        <v>13881.402686117841</v>
      </c>
      <c r="J147" s="542">
        <f t="shared" si="226"/>
        <v>18975.119498225809</v>
      </c>
      <c r="K147" s="542">
        <f t="shared" si="226"/>
        <v>13827.601642244894</v>
      </c>
      <c r="L147" s="542">
        <f t="shared" si="226"/>
        <v>14060.749901395004</v>
      </c>
      <c r="M147" s="542">
        <f t="shared" si="226"/>
        <v>16003.735279917968</v>
      </c>
      <c r="N147" s="542">
        <f t="shared" si="226"/>
        <v>13475.616738623674</v>
      </c>
      <c r="O147" s="542">
        <f t="shared" si="226"/>
        <v>11200.478569809689</v>
      </c>
      <c r="P147" s="542">
        <f t="shared" si="226"/>
        <v>11784.753537275619</v>
      </c>
      <c r="Q147" s="542">
        <f t="shared" si="226"/>
        <v>11680.240952629158</v>
      </c>
      <c r="R147" s="542">
        <f t="shared" si="226"/>
        <v>11186.622616515264</v>
      </c>
      <c r="S147" s="542">
        <f t="shared" si="226"/>
        <v>9019.9135236505572</v>
      </c>
      <c r="T147" s="542">
        <f t="shared" ref="T147:T150" si="227">+T23-T85</f>
        <v>10075.993062922264</v>
      </c>
      <c r="U147" s="160"/>
    </row>
    <row r="148" spans="1:21" x14ac:dyDescent="0.2">
      <c r="A148" s="323">
        <v>1220</v>
      </c>
      <c r="B148" s="324" t="s">
        <v>48</v>
      </c>
      <c r="C148" s="541">
        <f>+C24-C86</f>
        <v>289.74375182159474</v>
      </c>
      <c r="D148" s="541">
        <f t="shared" ref="D148:S150" si="228">+D24-D86</f>
        <v>289.74375182159474</v>
      </c>
      <c r="E148" s="541">
        <f t="shared" si="228"/>
        <v>216.3648608277274</v>
      </c>
      <c r="F148" s="541">
        <f t="shared" si="228"/>
        <v>177.91197068741604</v>
      </c>
      <c r="G148" s="541">
        <f t="shared" si="228"/>
        <v>40.508842665023614</v>
      </c>
      <c r="H148" s="541">
        <f t="shared" si="228"/>
        <v>453.74750258527979</v>
      </c>
      <c r="I148" s="541">
        <f t="shared" si="228"/>
        <v>453.74750258527979</v>
      </c>
      <c r="J148" s="541">
        <f t="shared" si="228"/>
        <v>453.74750258527979</v>
      </c>
      <c r="K148" s="541">
        <f t="shared" si="228"/>
        <v>453.74750258527968</v>
      </c>
      <c r="L148" s="541">
        <f t="shared" si="228"/>
        <v>453.74750258527968</v>
      </c>
      <c r="M148" s="541">
        <f t="shared" si="228"/>
        <v>453.74750258527968</v>
      </c>
      <c r="N148" s="541">
        <f t="shared" si="228"/>
        <v>453.74750258527968</v>
      </c>
      <c r="O148" s="541">
        <f t="shared" si="228"/>
        <v>453.74750258527848</v>
      </c>
      <c r="P148" s="541">
        <f t="shared" si="228"/>
        <v>453.74750258527848</v>
      </c>
      <c r="Q148" s="541">
        <f t="shared" si="228"/>
        <v>453.74750258527848</v>
      </c>
      <c r="R148" s="541">
        <f t="shared" si="228"/>
        <v>453.74750258527848</v>
      </c>
      <c r="S148" s="541">
        <f t="shared" si="228"/>
        <v>453.74750258527848</v>
      </c>
      <c r="T148" s="541">
        <f t="shared" si="227"/>
        <v>453.74750258527848</v>
      </c>
      <c r="U148" s="160"/>
    </row>
    <row r="149" spans="1:21" x14ac:dyDescent="0.2">
      <c r="A149" s="329"/>
      <c r="B149" s="327" t="s">
        <v>69</v>
      </c>
      <c r="C149" s="542">
        <v>289.74375182159474</v>
      </c>
      <c r="D149" s="542">
        <f t="shared" ref="D149:S149" si="229">+D25-D87</f>
        <v>289.74375182159474</v>
      </c>
      <c r="E149" s="542">
        <f t="shared" si="229"/>
        <v>216.3648608277274</v>
      </c>
      <c r="F149" s="542">
        <f t="shared" si="229"/>
        <v>177.91197068741604</v>
      </c>
      <c r="G149" s="542">
        <f t="shared" si="229"/>
        <v>40.508842665023614</v>
      </c>
      <c r="H149" s="542">
        <f t="shared" si="229"/>
        <v>453.74750258527979</v>
      </c>
      <c r="I149" s="542">
        <f t="shared" si="229"/>
        <v>453.74750258527979</v>
      </c>
      <c r="J149" s="542">
        <f t="shared" si="229"/>
        <v>453.74750258527979</v>
      </c>
      <c r="K149" s="542">
        <f t="shared" si="229"/>
        <v>453.74750258527968</v>
      </c>
      <c r="L149" s="542">
        <f t="shared" si="229"/>
        <v>453.74750258527968</v>
      </c>
      <c r="M149" s="542">
        <f t="shared" si="229"/>
        <v>453.74750258527968</v>
      </c>
      <c r="N149" s="542">
        <f t="shared" si="229"/>
        <v>453.74750258527968</v>
      </c>
      <c r="O149" s="542">
        <f t="shared" si="229"/>
        <v>453.74750258527848</v>
      </c>
      <c r="P149" s="542">
        <f t="shared" si="229"/>
        <v>453.74750258527848</v>
      </c>
      <c r="Q149" s="542">
        <f t="shared" si="229"/>
        <v>453.74750258527848</v>
      </c>
      <c r="R149" s="542">
        <f t="shared" si="229"/>
        <v>453.74750258527848</v>
      </c>
      <c r="S149" s="542">
        <f t="shared" si="229"/>
        <v>453.74750258527848</v>
      </c>
      <c r="T149" s="542">
        <f t="shared" ref="T149" si="230">+T25-T87</f>
        <v>453.74750258527848</v>
      </c>
      <c r="U149" s="160"/>
    </row>
    <row r="150" spans="1:21" x14ac:dyDescent="0.2">
      <c r="A150" s="323">
        <v>1231</v>
      </c>
      <c r="B150" s="324" t="s">
        <v>46</v>
      </c>
      <c r="C150" s="541">
        <f>+C26-C88</f>
        <v>118.25993414029881</v>
      </c>
      <c r="D150" s="541">
        <f t="shared" si="228"/>
        <v>1570.507257056965</v>
      </c>
      <c r="E150" s="541">
        <f t="shared" si="228"/>
        <v>471.61924263395895</v>
      </c>
      <c r="F150" s="541">
        <f t="shared" si="228"/>
        <v>213.0031752954369</v>
      </c>
      <c r="G150" s="541">
        <f t="shared" si="228"/>
        <v>646.60927998378327</v>
      </c>
      <c r="H150" s="541">
        <f t="shared" si="228"/>
        <v>2708.8580358617596</v>
      </c>
      <c r="I150" s="541">
        <f t="shared" si="228"/>
        <v>2780.5551695356849</v>
      </c>
      <c r="J150" s="541">
        <f t="shared" si="228"/>
        <v>2780.5551695356849</v>
      </c>
      <c r="K150" s="541">
        <f t="shared" si="228"/>
        <v>2780.5551695356849</v>
      </c>
      <c r="L150" s="541">
        <f t="shared" si="228"/>
        <v>2780.5551695356853</v>
      </c>
      <c r="M150" s="541">
        <f t="shared" si="228"/>
        <v>2896.279039075348</v>
      </c>
      <c r="N150" s="541">
        <f t="shared" si="228"/>
        <v>2896.279039075348</v>
      </c>
      <c r="O150" s="541">
        <f t="shared" si="228"/>
        <v>2896.2790390753485</v>
      </c>
      <c r="P150" s="541">
        <f t="shared" si="228"/>
        <v>2896.2790390753485</v>
      </c>
      <c r="Q150" s="541">
        <f t="shared" si="228"/>
        <v>2896.2790390753485</v>
      </c>
      <c r="R150" s="541">
        <f t="shared" si="228"/>
        <v>2896.2790390753485</v>
      </c>
      <c r="S150" s="541">
        <f t="shared" si="228"/>
        <v>2896.2790390753485</v>
      </c>
      <c r="T150" s="541">
        <f t="shared" si="227"/>
        <v>2896.2790390753485</v>
      </c>
      <c r="U150" s="160"/>
    </row>
    <row r="151" spans="1:21" x14ac:dyDescent="0.2">
      <c r="A151" s="329"/>
      <c r="B151" s="327" t="s">
        <v>70</v>
      </c>
      <c r="C151" s="542">
        <v>46.985048341803122</v>
      </c>
      <c r="D151" s="542">
        <f t="shared" ref="D151:S151" si="231">+D27-D89</f>
        <v>1152.921048341803</v>
      </c>
      <c r="E151" s="542">
        <f t="shared" si="231"/>
        <v>339.451509880294</v>
      </c>
      <c r="F151" s="542">
        <f t="shared" si="231"/>
        <v>172.04016922096116</v>
      </c>
      <c r="G151" s="542">
        <f t="shared" si="231"/>
        <v>-407.12144558063625</v>
      </c>
      <c r="H151" s="542">
        <f t="shared" si="231"/>
        <v>1558.6143544193633</v>
      </c>
      <c r="I151" s="542">
        <f t="shared" si="231"/>
        <v>1617.9780598879117</v>
      </c>
      <c r="J151" s="542">
        <f t="shared" si="231"/>
        <v>1617.9780598879117</v>
      </c>
      <c r="K151" s="542">
        <f t="shared" si="231"/>
        <v>1617.9780598879117</v>
      </c>
      <c r="L151" s="542">
        <f t="shared" si="231"/>
        <v>1617.9780598879115</v>
      </c>
      <c r="M151" s="542">
        <f t="shared" si="231"/>
        <v>1628.9142794884992</v>
      </c>
      <c r="N151" s="542">
        <f t="shared" si="231"/>
        <v>1628.9142794884992</v>
      </c>
      <c r="O151" s="542">
        <f t="shared" si="231"/>
        <v>1628.9142794884997</v>
      </c>
      <c r="P151" s="542">
        <f t="shared" si="231"/>
        <v>1628.9142794884997</v>
      </c>
      <c r="Q151" s="542">
        <f t="shared" si="231"/>
        <v>1628.9142794884997</v>
      </c>
      <c r="R151" s="542">
        <f t="shared" si="231"/>
        <v>1628.9142794884997</v>
      </c>
      <c r="S151" s="542">
        <f t="shared" si="231"/>
        <v>1628.9142794884997</v>
      </c>
      <c r="T151" s="542">
        <f t="shared" ref="T151" si="232">+T27-T89</f>
        <v>1628.9142794884997</v>
      </c>
      <c r="U151" s="160"/>
    </row>
    <row r="152" spans="1:21" x14ac:dyDescent="0.2">
      <c r="A152" s="513"/>
      <c r="B152" s="327" t="s">
        <v>71</v>
      </c>
      <c r="C152" s="542">
        <v>188.71180173331453</v>
      </c>
      <c r="D152" s="542">
        <f t="shared" ref="D152:S152" si="233">+D28-D90</f>
        <v>207.26312464998125</v>
      </c>
      <c r="E152" s="542">
        <f t="shared" si="233"/>
        <v>31.063110226939301</v>
      </c>
      <c r="F152" s="542">
        <f t="shared" si="233"/>
        <v>4.749812119184412</v>
      </c>
      <c r="G152" s="542">
        <f t="shared" si="233"/>
        <v>570.8958242586566</v>
      </c>
      <c r="H152" s="542">
        <f t="shared" si="233"/>
        <v>579.39735156520442</v>
      </c>
      <c r="I152" s="542">
        <f t="shared" si="233"/>
        <v>579.39735156520442</v>
      </c>
      <c r="J152" s="542">
        <f t="shared" si="233"/>
        <v>579.39735156520442</v>
      </c>
      <c r="K152" s="542">
        <f t="shared" si="233"/>
        <v>579.39735156520442</v>
      </c>
      <c r="L152" s="542">
        <f t="shared" si="233"/>
        <v>579.39735156520442</v>
      </c>
      <c r="M152" s="542">
        <f t="shared" si="233"/>
        <v>639.86449460392669</v>
      </c>
      <c r="N152" s="542">
        <f t="shared" si="233"/>
        <v>639.86449460392669</v>
      </c>
      <c r="O152" s="542">
        <f t="shared" si="233"/>
        <v>639.86449460392669</v>
      </c>
      <c r="P152" s="542">
        <f t="shared" si="233"/>
        <v>639.86449460392669</v>
      </c>
      <c r="Q152" s="542">
        <f t="shared" si="233"/>
        <v>639.86449460392669</v>
      </c>
      <c r="R152" s="542">
        <f t="shared" si="233"/>
        <v>639.86449460392669</v>
      </c>
      <c r="S152" s="542">
        <f t="shared" si="233"/>
        <v>639.86449460392669</v>
      </c>
      <c r="T152" s="542">
        <f t="shared" ref="T152" si="234">+T28-T90</f>
        <v>639.86449460392669</v>
      </c>
      <c r="U152" s="160"/>
    </row>
    <row r="153" spans="1:21" x14ac:dyDescent="0.2">
      <c r="A153" s="513"/>
      <c r="B153" s="327" t="s">
        <v>72</v>
      </c>
      <c r="C153" s="542">
        <v>-117.4369159348189</v>
      </c>
      <c r="D153" s="542">
        <f t="shared" ref="D153:S153" si="235">+D29-D91</f>
        <v>210.32308406518109</v>
      </c>
      <c r="E153" s="542">
        <f t="shared" si="235"/>
        <v>101.10462252672568</v>
      </c>
      <c r="F153" s="542">
        <f t="shared" si="235"/>
        <v>36.213193955291445</v>
      </c>
      <c r="G153" s="542">
        <f t="shared" si="235"/>
        <v>482.83490130576297</v>
      </c>
      <c r="H153" s="542">
        <f t="shared" si="235"/>
        <v>570.84632987719147</v>
      </c>
      <c r="I153" s="542">
        <f t="shared" si="235"/>
        <v>583.17975808256824</v>
      </c>
      <c r="J153" s="542">
        <f t="shared" si="235"/>
        <v>583.17975808256824</v>
      </c>
      <c r="K153" s="542">
        <f t="shared" si="235"/>
        <v>583.17975808256824</v>
      </c>
      <c r="L153" s="542">
        <f t="shared" si="235"/>
        <v>583.1797580825687</v>
      </c>
      <c r="M153" s="542">
        <f t="shared" si="235"/>
        <v>627.50026498292164</v>
      </c>
      <c r="N153" s="542">
        <f t="shared" si="235"/>
        <v>627.50026498292164</v>
      </c>
      <c r="O153" s="542">
        <f t="shared" si="235"/>
        <v>627.50026498292209</v>
      </c>
      <c r="P153" s="542">
        <f t="shared" si="235"/>
        <v>627.50026498292209</v>
      </c>
      <c r="Q153" s="542">
        <f t="shared" si="235"/>
        <v>627.50026498292209</v>
      </c>
      <c r="R153" s="542">
        <f t="shared" si="235"/>
        <v>627.50026498292209</v>
      </c>
      <c r="S153" s="542">
        <f t="shared" si="235"/>
        <v>627.50026498292209</v>
      </c>
      <c r="T153" s="542">
        <f t="shared" ref="T153:T154" si="236">+T29-T91</f>
        <v>627.50026498292209</v>
      </c>
      <c r="U153" s="160"/>
    </row>
    <row r="154" spans="1:21" x14ac:dyDescent="0.2">
      <c r="A154" s="323">
        <v>1232</v>
      </c>
      <c r="B154" s="324" t="s">
        <v>47</v>
      </c>
      <c r="C154" s="541">
        <f>+C30-C92</f>
        <v>-889.58786047332251</v>
      </c>
      <c r="D154" s="541">
        <f t="shared" ref="D154:T157" si="237">+D30-D92</f>
        <v>2971.6594520836852</v>
      </c>
      <c r="E154" s="541">
        <f t="shared" si="237"/>
        <v>2331.5055428787609</v>
      </c>
      <c r="F154" s="541">
        <f t="shared" si="237"/>
        <v>110.44197511317657</v>
      </c>
      <c r="G154" s="541">
        <f t="shared" si="237"/>
        <v>225.62644108482914</v>
      </c>
      <c r="H154" s="541">
        <f t="shared" si="237"/>
        <v>2604.3839125134009</v>
      </c>
      <c r="I154" s="541">
        <f t="shared" si="237"/>
        <v>1732.4544905810994</v>
      </c>
      <c r="J154" s="541">
        <f t="shared" si="237"/>
        <v>1732.4544905810994</v>
      </c>
      <c r="K154" s="541">
        <f t="shared" si="237"/>
        <v>1732.4544905810994</v>
      </c>
      <c r="L154" s="541">
        <f t="shared" si="237"/>
        <v>1732.4544905810994</v>
      </c>
      <c r="M154" s="541">
        <f t="shared" si="237"/>
        <v>2488.849902907622</v>
      </c>
      <c r="N154" s="541">
        <f t="shared" si="237"/>
        <v>2488.849902907622</v>
      </c>
      <c r="O154" s="541">
        <f t="shared" si="237"/>
        <v>2488.8499029076165</v>
      </c>
      <c r="P154" s="541">
        <f t="shared" si="237"/>
        <v>2488.8499029076165</v>
      </c>
      <c r="Q154" s="541">
        <f t="shared" si="237"/>
        <v>2488.8499029076165</v>
      </c>
      <c r="R154" s="541">
        <f t="shared" si="237"/>
        <v>2488.8499029076165</v>
      </c>
      <c r="S154" s="541">
        <f t="shared" si="237"/>
        <v>2488.8499029076165</v>
      </c>
      <c r="T154" s="541">
        <f t="shared" si="236"/>
        <v>2488.8499029076165</v>
      </c>
      <c r="U154" s="160"/>
    </row>
    <row r="155" spans="1:21" x14ac:dyDescent="0.2">
      <c r="A155" s="329"/>
      <c r="B155" s="327" t="s">
        <v>73</v>
      </c>
      <c r="C155" s="694">
        <f t="shared" ref="C155:R160" si="238">+C31-C93</f>
        <v>13.370515151194951</v>
      </c>
      <c r="D155" s="694">
        <f t="shared" si="238"/>
        <v>750.5205151511949</v>
      </c>
      <c r="E155" s="694">
        <f t="shared" si="238"/>
        <v>84.669438228125188</v>
      </c>
      <c r="F155" s="694">
        <f t="shared" si="238"/>
        <v>15.723196469879355</v>
      </c>
      <c r="G155" s="694">
        <f t="shared" si="238"/>
        <v>149.88786164361849</v>
      </c>
      <c r="H155" s="694">
        <f t="shared" si="238"/>
        <v>602.46133307218997</v>
      </c>
      <c r="I155" s="694">
        <f t="shared" si="238"/>
        <v>547.57749506115783</v>
      </c>
      <c r="J155" s="694">
        <f t="shared" si="238"/>
        <v>547.57749506115783</v>
      </c>
      <c r="K155" s="694">
        <f t="shared" si="238"/>
        <v>547.57749506115783</v>
      </c>
      <c r="L155" s="694">
        <f t="shared" si="238"/>
        <v>547.57749506115795</v>
      </c>
      <c r="M155" s="694">
        <f t="shared" si="238"/>
        <v>593.76873161638639</v>
      </c>
      <c r="N155" s="694">
        <f t="shared" si="238"/>
        <v>593.76873161638639</v>
      </c>
      <c r="O155" s="694">
        <f t="shared" si="238"/>
        <v>593.76873161638696</v>
      </c>
      <c r="P155" s="694">
        <f t="shared" si="238"/>
        <v>593.76873161638696</v>
      </c>
      <c r="Q155" s="694">
        <f t="shared" si="238"/>
        <v>593.76873161638696</v>
      </c>
      <c r="R155" s="694">
        <f t="shared" si="238"/>
        <v>593.76873161638696</v>
      </c>
      <c r="S155" s="694">
        <f t="shared" si="237"/>
        <v>593.76873161638696</v>
      </c>
      <c r="T155" s="694">
        <f t="shared" si="237"/>
        <v>593.76873161638696</v>
      </c>
      <c r="U155" s="160"/>
    </row>
    <row r="156" spans="1:21" x14ac:dyDescent="0.2">
      <c r="A156" s="329"/>
      <c r="B156" s="327" t="s">
        <v>74</v>
      </c>
      <c r="C156" s="694">
        <f t="shared" si="238"/>
        <v>180.74107671663097</v>
      </c>
      <c r="D156" s="694">
        <f t="shared" si="237"/>
        <v>747.74107671663103</v>
      </c>
      <c r="E156" s="694">
        <f t="shared" si="237"/>
        <v>393.97184594739571</v>
      </c>
      <c r="F156" s="694">
        <f t="shared" si="237"/>
        <v>405.99748697303573</v>
      </c>
      <c r="G156" s="694">
        <f t="shared" si="237"/>
        <v>-19.289977867237688</v>
      </c>
      <c r="H156" s="694">
        <f t="shared" si="237"/>
        <v>313.96002213276239</v>
      </c>
      <c r="I156" s="694">
        <f t="shared" si="237"/>
        <v>320.67155030558212</v>
      </c>
      <c r="J156" s="694">
        <f t="shared" si="237"/>
        <v>320.67155030558212</v>
      </c>
      <c r="K156" s="694">
        <f t="shared" si="237"/>
        <v>320.67155030558212</v>
      </c>
      <c r="L156" s="694">
        <f t="shared" si="237"/>
        <v>320.67155030558212</v>
      </c>
      <c r="M156" s="694">
        <f t="shared" si="237"/>
        <v>216.29035801147757</v>
      </c>
      <c r="N156" s="694">
        <f t="shared" si="237"/>
        <v>216.29035801147757</v>
      </c>
      <c r="O156" s="694">
        <f t="shared" si="237"/>
        <v>216.29035801147734</v>
      </c>
      <c r="P156" s="694">
        <f t="shared" si="237"/>
        <v>216.29035801147734</v>
      </c>
      <c r="Q156" s="694">
        <f t="shared" si="237"/>
        <v>216.29035801147734</v>
      </c>
      <c r="R156" s="694">
        <f t="shared" si="237"/>
        <v>216.29035801147734</v>
      </c>
      <c r="S156" s="694">
        <f t="shared" si="237"/>
        <v>216.29035801147734</v>
      </c>
      <c r="T156" s="694">
        <f t="shared" si="237"/>
        <v>216.29035801147734</v>
      </c>
      <c r="U156" s="160"/>
    </row>
    <row r="157" spans="1:21" x14ac:dyDescent="0.2">
      <c r="A157" s="329"/>
      <c r="B157" s="327" t="s">
        <v>75</v>
      </c>
      <c r="C157" s="694">
        <f t="shared" si="238"/>
        <v>-1083.6994523411483</v>
      </c>
      <c r="D157" s="694">
        <f t="shared" si="237"/>
        <v>1473.3978602158586</v>
      </c>
      <c r="E157" s="694">
        <f t="shared" si="237"/>
        <v>1852.86425870324</v>
      </c>
      <c r="F157" s="694">
        <f t="shared" si="237"/>
        <v>-311.27870832973849</v>
      </c>
      <c r="G157" s="694">
        <f t="shared" si="237"/>
        <v>95.028557308448285</v>
      </c>
      <c r="H157" s="694">
        <f t="shared" si="237"/>
        <v>1687.9625573084484</v>
      </c>
      <c r="I157" s="694">
        <f t="shared" si="237"/>
        <v>864.20544521435932</v>
      </c>
      <c r="J157" s="694">
        <f t="shared" si="237"/>
        <v>864.20544521435932</v>
      </c>
      <c r="K157" s="694">
        <f t="shared" si="237"/>
        <v>864.20544521435932</v>
      </c>
      <c r="L157" s="694">
        <f t="shared" si="237"/>
        <v>864.20544521435932</v>
      </c>
      <c r="M157" s="694">
        <f t="shared" si="237"/>
        <v>1678.7908132797579</v>
      </c>
      <c r="N157" s="694">
        <f t="shared" si="237"/>
        <v>1678.7908132797579</v>
      </c>
      <c r="O157" s="694">
        <f t="shared" si="237"/>
        <v>1678.7908132797525</v>
      </c>
      <c r="P157" s="694">
        <f t="shared" si="237"/>
        <v>1678.7908132797525</v>
      </c>
      <c r="Q157" s="694">
        <f t="shared" si="237"/>
        <v>1678.7908132797525</v>
      </c>
      <c r="R157" s="694">
        <f t="shared" si="237"/>
        <v>1678.7908132797525</v>
      </c>
      <c r="S157" s="694">
        <f t="shared" si="237"/>
        <v>1678.7908132797525</v>
      </c>
      <c r="T157" s="694">
        <f t="shared" si="237"/>
        <v>1678.7908132797525</v>
      </c>
      <c r="U157" s="160"/>
    </row>
    <row r="158" spans="1:21" x14ac:dyDescent="0.2">
      <c r="A158" s="323">
        <v>1242</v>
      </c>
      <c r="B158" s="324" t="s">
        <v>76</v>
      </c>
      <c r="C158" s="541">
        <f>+C34-C96</f>
        <v>5238.2465128148233</v>
      </c>
      <c r="D158" s="541">
        <f t="shared" ref="D158:T158" si="239">+D34-D96</f>
        <v>14676.963296262369</v>
      </c>
      <c r="E158" s="541">
        <f t="shared" si="239"/>
        <v>15401.015509113178</v>
      </c>
      <c r="F158" s="541">
        <f t="shared" si="239"/>
        <v>13521.341278105225</v>
      </c>
      <c r="G158" s="541">
        <f t="shared" si="239"/>
        <v>5977.1582087522047</v>
      </c>
      <c r="H158" s="541">
        <f t="shared" si="239"/>
        <v>3870.6423504668387</v>
      </c>
      <c r="I158" s="541">
        <f t="shared" si="239"/>
        <v>7402.1413338692237</v>
      </c>
      <c r="J158" s="541">
        <f t="shared" si="239"/>
        <v>8997.8592120314024</v>
      </c>
      <c r="K158" s="541">
        <f t="shared" si="239"/>
        <v>9412.3208752496812</v>
      </c>
      <c r="L158" s="541">
        <f t="shared" si="239"/>
        <v>9736.1190496389627</v>
      </c>
      <c r="M158" s="541">
        <f t="shared" si="239"/>
        <v>11330.695078997745</v>
      </c>
      <c r="N158" s="541">
        <f t="shared" si="239"/>
        <v>10093.786052830692</v>
      </c>
      <c r="O158" s="541">
        <f t="shared" si="239"/>
        <v>11337.17104248553</v>
      </c>
      <c r="P158" s="541">
        <f t="shared" si="239"/>
        <v>11337.17104248553</v>
      </c>
      <c r="Q158" s="541">
        <f t="shared" si="239"/>
        <v>7221.6962459977676</v>
      </c>
      <c r="R158" s="541">
        <f t="shared" si="239"/>
        <v>9198.0607957561115</v>
      </c>
      <c r="S158" s="541">
        <f t="shared" si="239"/>
        <v>4121.914657012233</v>
      </c>
      <c r="T158" s="541">
        <f t="shared" si="239"/>
        <v>8054.5273876244419</v>
      </c>
      <c r="U158" s="160"/>
    </row>
    <row r="159" spans="1:21" x14ac:dyDescent="0.2">
      <c r="A159" s="329"/>
      <c r="B159" s="327" t="s">
        <v>212</v>
      </c>
      <c r="C159" s="694">
        <f t="shared" si="238"/>
        <v>106.04544874471571</v>
      </c>
      <c r="D159" s="694">
        <f t="shared" ref="D159:T159" si="240">+D35-D97</f>
        <v>106.04544874471571</v>
      </c>
      <c r="E159" s="694">
        <f t="shared" si="240"/>
        <v>506.29948720624384</v>
      </c>
      <c r="F159" s="694">
        <f t="shared" si="240"/>
        <v>575.64119050295722</v>
      </c>
      <c r="G159" s="694">
        <f t="shared" si="240"/>
        <v>495.25511634167503</v>
      </c>
      <c r="H159" s="694">
        <f t="shared" si="240"/>
        <v>263.5306877702464</v>
      </c>
      <c r="I159" s="694">
        <f t="shared" si="240"/>
        <v>22.173817960527231</v>
      </c>
      <c r="J159" s="694">
        <f t="shared" si="240"/>
        <v>22.173817960527231</v>
      </c>
      <c r="K159" s="694">
        <f t="shared" si="240"/>
        <v>22.173817960527231</v>
      </c>
      <c r="L159" s="694">
        <f t="shared" si="240"/>
        <v>22.173817960527685</v>
      </c>
      <c r="M159" s="694">
        <f t="shared" si="240"/>
        <v>321.55714976218593</v>
      </c>
      <c r="N159" s="694">
        <f t="shared" si="240"/>
        <v>321.55714976218593</v>
      </c>
      <c r="O159" s="694">
        <f t="shared" si="240"/>
        <v>321.55714976218576</v>
      </c>
      <c r="P159" s="694">
        <f t="shared" si="240"/>
        <v>321.55714976218576</v>
      </c>
      <c r="Q159" s="694">
        <f t="shared" si="240"/>
        <v>321.55714976218576</v>
      </c>
      <c r="R159" s="694">
        <f t="shared" si="240"/>
        <v>321.55714976218576</v>
      </c>
      <c r="S159" s="694">
        <f t="shared" si="240"/>
        <v>321.55714976218576</v>
      </c>
      <c r="T159" s="694">
        <f t="shared" si="240"/>
        <v>321.55714976218576</v>
      </c>
      <c r="U159" s="160"/>
    </row>
    <row r="160" spans="1:21" x14ac:dyDescent="0.2">
      <c r="A160" s="329"/>
      <c r="B160" s="327" t="s">
        <v>78</v>
      </c>
      <c r="C160" s="694">
        <f t="shared" si="238"/>
        <v>5132.2010640701073</v>
      </c>
      <c r="D160" s="694">
        <f t="shared" ref="D160:T160" si="241">+D36-D98</f>
        <v>14570.917847517654</v>
      </c>
      <c r="E160" s="694">
        <f t="shared" si="241"/>
        <v>14894.716021906934</v>
      </c>
      <c r="F160" s="694">
        <f t="shared" si="241"/>
        <v>12945.700087602265</v>
      </c>
      <c r="G160" s="694">
        <f t="shared" si="241"/>
        <v>5481.90309241053</v>
      </c>
      <c r="H160" s="694">
        <f t="shared" si="241"/>
        <v>3607.1116626965922</v>
      </c>
      <c r="I160" s="694">
        <f t="shared" si="241"/>
        <v>7379.9675159086983</v>
      </c>
      <c r="J160" s="694">
        <f t="shared" si="241"/>
        <v>8975.6853940708752</v>
      </c>
      <c r="K160" s="694">
        <f t="shared" si="241"/>
        <v>9390.147057289154</v>
      </c>
      <c r="L160" s="694">
        <f t="shared" si="241"/>
        <v>9713.9452316784354</v>
      </c>
      <c r="M160" s="694">
        <f t="shared" si="241"/>
        <v>11009.13792923556</v>
      </c>
      <c r="N160" s="694">
        <f t="shared" si="241"/>
        <v>9772.228903068506</v>
      </c>
      <c r="O160" s="694">
        <f t="shared" si="241"/>
        <v>11015.613892723344</v>
      </c>
      <c r="P160" s="694">
        <f t="shared" si="241"/>
        <v>11015.613892723344</v>
      </c>
      <c r="Q160" s="694">
        <f t="shared" si="241"/>
        <v>6900.1390962355817</v>
      </c>
      <c r="R160" s="694">
        <f t="shared" si="241"/>
        <v>8876.5036459939256</v>
      </c>
      <c r="S160" s="694">
        <f t="shared" si="241"/>
        <v>3800.3575072500466</v>
      </c>
      <c r="T160" s="694">
        <f t="shared" si="241"/>
        <v>7732.9702378622569</v>
      </c>
      <c r="U160" s="160"/>
    </row>
    <row r="161" spans="1:21" x14ac:dyDescent="0.2">
      <c r="A161" s="323">
        <v>1249</v>
      </c>
      <c r="B161" s="324" t="s">
        <v>49</v>
      </c>
      <c r="C161" s="541">
        <f t="shared" ref="C161:T161" si="242">+C37-C99</f>
        <v>1078.0549433555525</v>
      </c>
      <c r="D161" s="541">
        <f t="shared" si="242"/>
        <v>1078.0549433555525</v>
      </c>
      <c r="E161" s="541">
        <f t="shared" si="242"/>
        <v>1094.4596308555524</v>
      </c>
      <c r="F161" s="541">
        <f t="shared" si="242"/>
        <v>972.05542412479792</v>
      </c>
      <c r="G161" s="541">
        <f t="shared" si="242"/>
        <v>-123.92563958573022</v>
      </c>
      <c r="H161" s="541">
        <f t="shared" si="242"/>
        <v>2136.8043447892696</v>
      </c>
      <c r="I161" s="541">
        <f t="shared" si="242"/>
        <v>1852.1243552874596</v>
      </c>
      <c r="J161" s="541">
        <f t="shared" si="242"/>
        <v>1852.1243552874596</v>
      </c>
      <c r="K161" s="541">
        <f t="shared" si="242"/>
        <v>1852.1243552874596</v>
      </c>
      <c r="L161" s="541">
        <f t="shared" si="242"/>
        <v>1852.12435528746</v>
      </c>
      <c r="M161" s="541">
        <f t="shared" si="242"/>
        <v>2276.3313012736012</v>
      </c>
      <c r="N161" s="541">
        <f t="shared" si="242"/>
        <v>2276.3313012736012</v>
      </c>
      <c r="O161" s="541">
        <f t="shared" si="242"/>
        <v>2276.3313012736012</v>
      </c>
      <c r="P161" s="541">
        <f t="shared" si="242"/>
        <v>2276.3313012736012</v>
      </c>
      <c r="Q161" s="541">
        <f t="shared" si="242"/>
        <v>2276.3313012736012</v>
      </c>
      <c r="R161" s="541">
        <f t="shared" si="242"/>
        <v>2276.3313012736012</v>
      </c>
      <c r="S161" s="541">
        <f t="shared" si="242"/>
        <v>2276.3313012736012</v>
      </c>
      <c r="T161" s="541">
        <f t="shared" si="242"/>
        <v>2276.3313012736012</v>
      </c>
      <c r="U161" s="160"/>
    </row>
    <row r="162" spans="1:21" x14ac:dyDescent="0.2">
      <c r="A162" s="329"/>
      <c r="B162" s="327" t="s">
        <v>79</v>
      </c>
      <c r="C162" s="694">
        <f t="shared" ref="C162:T162" si="243">+C38-C100</f>
        <v>1078.0549433555525</v>
      </c>
      <c r="D162" s="694">
        <f t="shared" si="243"/>
        <v>1078.0549433555525</v>
      </c>
      <c r="E162" s="694">
        <f t="shared" si="243"/>
        <v>1094.4596308555524</v>
      </c>
      <c r="F162" s="694">
        <f t="shared" si="243"/>
        <v>972.05542412479792</v>
      </c>
      <c r="G162" s="694">
        <f t="shared" si="243"/>
        <v>-123.92563958573022</v>
      </c>
      <c r="H162" s="694">
        <f t="shared" si="243"/>
        <v>2136.8043447892696</v>
      </c>
      <c r="I162" s="694">
        <f t="shared" si="243"/>
        <v>1852.1243552874596</v>
      </c>
      <c r="J162" s="694">
        <f t="shared" si="243"/>
        <v>1852.1243552874596</v>
      </c>
      <c r="K162" s="694">
        <f t="shared" si="243"/>
        <v>1852.1243552874596</v>
      </c>
      <c r="L162" s="694">
        <f t="shared" si="243"/>
        <v>1852.12435528746</v>
      </c>
      <c r="M162" s="694">
        <f t="shared" si="243"/>
        <v>2276.3313012736012</v>
      </c>
      <c r="N162" s="694">
        <f t="shared" si="243"/>
        <v>2276.3313012736012</v>
      </c>
      <c r="O162" s="694">
        <f t="shared" si="243"/>
        <v>2276.3313012736012</v>
      </c>
      <c r="P162" s="694">
        <f t="shared" si="243"/>
        <v>2276.3313012736012</v>
      </c>
      <c r="Q162" s="694">
        <f t="shared" si="243"/>
        <v>2276.3313012736012</v>
      </c>
      <c r="R162" s="694">
        <f t="shared" si="243"/>
        <v>2276.3313012736012</v>
      </c>
      <c r="S162" s="694">
        <f t="shared" si="243"/>
        <v>2276.3313012736012</v>
      </c>
      <c r="T162" s="694">
        <f t="shared" si="243"/>
        <v>2276.3313012736012</v>
      </c>
      <c r="U162" s="160"/>
    </row>
    <row r="163" spans="1:21" x14ac:dyDescent="0.2">
      <c r="A163" s="323">
        <v>1260</v>
      </c>
      <c r="B163" s="324" t="s">
        <v>80</v>
      </c>
      <c r="C163" s="541">
        <f t="shared" ref="C163:T163" si="244">+C39-C101</f>
        <v>49044.162375628963</v>
      </c>
      <c r="D163" s="541">
        <f t="shared" si="244"/>
        <v>125690.37933626193</v>
      </c>
      <c r="E163" s="541">
        <f t="shared" si="244"/>
        <v>120648.63944404726</v>
      </c>
      <c r="F163" s="541">
        <f t="shared" si="244"/>
        <v>114436.37887646761</v>
      </c>
      <c r="G163" s="541">
        <f t="shared" si="244"/>
        <v>161177.10042585456</v>
      </c>
      <c r="H163" s="541">
        <f t="shared" si="244"/>
        <v>136324.78854471081</v>
      </c>
      <c r="I163" s="541">
        <f t="shared" si="244"/>
        <v>190142.58272490103</v>
      </c>
      <c r="J163" s="541">
        <f t="shared" si="244"/>
        <v>261568.86600335455</v>
      </c>
      <c r="K163" s="541">
        <f t="shared" si="244"/>
        <v>147132.4871268869</v>
      </c>
      <c r="L163" s="541">
        <f t="shared" si="244"/>
        <v>196176.64950251585</v>
      </c>
      <c r="M163" s="541">
        <f t="shared" si="244"/>
        <v>65392.216500838636</v>
      </c>
      <c r="N163" s="541">
        <f t="shared" si="244"/>
        <v>147132.4871268869</v>
      </c>
      <c r="O163" s="541">
        <f t="shared" si="244"/>
        <v>49044.162375628963</v>
      </c>
      <c r="P163" s="541">
        <f t="shared" si="244"/>
        <v>261568.86600335455</v>
      </c>
      <c r="Q163" s="541">
        <f t="shared" si="244"/>
        <v>73566.243563443451</v>
      </c>
      <c r="R163" s="541">
        <f t="shared" si="244"/>
        <v>204350.67656512078</v>
      </c>
      <c r="S163" s="541">
        <f t="shared" si="244"/>
        <v>89914.297688653111</v>
      </c>
      <c r="T163" s="541">
        <f t="shared" si="244"/>
        <v>212524.70362772557</v>
      </c>
      <c r="U163" s="160"/>
    </row>
    <row r="164" spans="1:21" x14ac:dyDescent="0.2">
      <c r="A164" s="329"/>
      <c r="B164" s="327" t="s">
        <v>81</v>
      </c>
      <c r="C164" s="694">
        <f>+C40-C102</f>
        <v>49044.162375628963</v>
      </c>
      <c r="D164" s="694">
        <f t="shared" ref="D164:T164" si="245">+D40-D102</f>
        <v>125690.37933626193</v>
      </c>
      <c r="E164" s="694">
        <f t="shared" si="245"/>
        <v>120648.63944404726</v>
      </c>
      <c r="F164" s="694">
        <f t="shared" si="245"/>
        <v>114436.37887646761</v>
      </c>
      <c r="G164" s="694">
        <f t="shared" si="245"/>
        <v>161177.10042585456</v>
      </c>
      <c r="H164" s="694">
        <f t="shared" si="245"/>
        <v>136324.78854471081</v>
      </c>
      <c r="I164" s="694">
        <f t="shared" si="245"/>
        <v>190142.58272490103</v>
      </c>
      <c r="J164" s="694">
        <f t="shared" si="245"/>
        <v>261568.86600335455</v>
      </c>
      <c r="K164" s="694">
        <f t="shared" si="245"/>
        <v>147132.4871268869</v>
      </c>
      <c r="L164" s="694">
        <f t="shared" si="245"/>
        <v>196176.64950251585</v>
      </c>
      <c r="M164" s="694">
        <f t="shared" si="245"/>
        <v>65392.216500838636</v>
      </c>
      <c r="N164" s="694">
        <f t="shared" si="245"/>
        <v>147132.4871268869</v>
      </c>
      <c r="O164" s="694">
        <f t="shared" si="245"/>
        <v>49044.162375628963</v>
      </c>
      <c r="P164" s="694">
        <f t="shared" si="245"/>
        <v>261568.86600335455</v>
      </c>
      <c r="Q164" s="694">
        <f t="shared" si="245"/>
        <v>73566.243563443451</v>
      </c>
      <c r="R164" s="694">
        <f t="shared" si="245"/>
        <v>204350.67656512078</v>
      </c>
      <c r="S164" s="694">
        <f t="shared" si="245"/>
        <v>89914.297688653111</v>
      </c>
      <c r="T164" s="694">
        <f t="shared" si="245"/>
        <v>212524.70362772557</v>
      </c>
      <c r="U164" s="160"/>
    </row>
    <row r="165" spans="1:21" ht="25.5" x14ac:dyDescent="0.2">
      <c r="A165" s="323">
        <v>1411</v>
      </c>
      <c r="B165" s="324" t="s">
        <v>82</v>
      </c>
      <c r="C165" s="541">
        <f t="shared" ref="C165:T165" si="246">+C41-C103</f>
        <v>14867.262404923975</v>
      </c>
      <c r="D165" s="541">
        <f t="shared" si="246"/>
        <v>8020.9734603109155</v>
      </c>
      <c r="E165" s="541">
        <f t="shared" si="246"/>
        <v>8323.186864741012</v>
      </c>
      <c r="F165" s="541">
        <f t="shared" si="246"/>
        <v>8740.8835921930313</v>
      </c>
      <c r="G165" s="541">
        <f t="shared" si="246"/>
        <v>8847.4053090893212</v>
      </c>
      <c r="H165" s="541">
        <f t="shared" si="246"/>
        <v>5897.7154054507118</v>
      </c>
      <c r="I165" s="541">
        <f t="shared" si="246"/>
        <v>6201.1913384833733</v>
      </c>
      <c r="J165" s="541">
        <f t="shared" si="246"/>
        <v>6611.7437890211604</v>
      </c>
      <c r="K165" s="541">
        <f t="shared" si="246"/>
        <v>6096.14908987731</v>
      </c>
      <c r="L165" s="541">
        <f t="shared" si="246"/>
        <v>6751.1836753749867</v>
      </c>
      <c r="M165" s="541">
        <f t="shared" si="246"/>
        <v>5268.3865814957162</v>
      </c>
      <c r="N165" s="541">
        <f t="shared" si="246"/>
        <v>6454.735216720901</v>
      </c>
      <c r="O165" s="541">
        <f t="shared" si="246"/>
        <v>6614.1479249927797</v>
      </c>
      <c r="P165" s="541">
        <f t="shared" si="246"/>
        <v>6769.8619625390911</v>
      </c>
      <c r="Q165" s="541">
        <f t="shared" si="246"/>
        <v>7162.6607935941656</v>
      </c>
      <c r="R165" s="541">
        <f t="shared" si="246"/>
        <v>7379.0330310397567</v>
      </c>
      <c r="S165" s="541">
        <f t="shared" si="246"/>
        <v>8824.4735505908138</v>
      </c>
      <c r="T165" s="541">
        <f t="shared" si="246"/>
        <v>8126.7193182128549</v>
      </c>
      <c r="U165" s="160"/>
    </row>
    <row r="166" spans="1:21" x14ac:dyDescent="0.2">
      <c r="A166" s="329"/>
      <c r="B166" s="327" t="s">
        <v>83</v>
      </c>
      <c r="C166" s="694">
        <f t="shared" ref="C166:T166" si="247">+C42-C104</f>
        <v>14867.262404923975</v>
      </c>
      <c r="D166" s="694">
        <f t="shared" si="247"/>
        <v>8020.9734603109155</v>
      </c>
      <c r="E166" s="694">
        <f t="shared" si="247"/>
        <v>8323.186864741012</v>
      </c>
      <c r="F166" s="694">
        <f t="shared" si="247"/>
        <v>8740.8835921930313</v>
      </c>
      <c r="G166" s="694">
        <f t="shared" si="247"/>
        <v>8847.4053090893212</v>
      </c>
      <c r="H166" s="694">
        <f t="shared" si="247"/>
        <v>5897.7154054507118</v>
      </c>
      <c r="I166" s="694">
        <f t="shared" si="247"/>
        <v>6201.1913384833733</v>
      </c>
      <c r="J166" s="694">
        <f t="shared" si="247"/>
        <v>6611.7437890211604</v>
      </c>
      <c r="K166" s="694">
        <f t="shared" si="247"/>
        <v>6096.14908987731</v>
      </c>
      <c r="L166" s="694">
        <f t="shared" si="247"/>
        <v>6751.1836753749867</v>
      </c>
      <c r="M166" s="694">
        <f t="shared" si="247"/>
        <v>5268.3865814957162</v>
      </c>
      <c r="N166" s="694">
        <f t="shared" si="247"/>
        <v>6454.735216720901</v>
      </c>
      <c r="O166" s="694">
        <f t="shared" si="247"/>
        <v>6614.1479249927797</v>
      </c>
      <c r="P166" s="694">
        <f t="shared" si="247"/>
        <v>6769.8619625390911</v>
      </c>
      <c r="Q166" s="694">
        <f t="shared" si="247"/>
        <v>7162.6607935941656</v>
      </c>
      <c r="R166" s="694">
        <f t="shared" si="247"/>
        <v>7379.0330310397567</v>
      </c>
      <c r="S166" s="694">
        <f t="shared" si="247"/>
        <v>8824.4735505908138</v>
      </c>
      <c r="T166" s="694">
        <f t="shared" si="247"/>
        <v>8126.7193182128549</v>
      </c>
      <c r="U166" s="160"/>
    </row>
    <row r="167" spans="1:21" ht="25.5" x14ac:dyDescent="0.2">
      <c r="A167" s="323">
        <v>1441</v>
      </c>
      <c r="B167" s="324" t="s">
        <v>84</v>
      </c>
      <c r="C167" s="541">
        <f t="shared" ref="C167:T167" si="248">+C43-C105</f>
        <v>1292.2520696636218</v>
      </c>
      <c r="D167" s="541">
        <f t="shared" si="248"/>
        <v>1429.7723741280254</v>
      </c>
      <c r="E167" s="541">
        <f t="shared" si="248"/>
        <v>1461.0743708822149</v>
      </c>
      <c r="F167" s="541">
        <f t="shared" si="248"/>
        <v>1492.3763676364042</v>
      </c>
      <c r="G167" s="541">
        <f t="shared" si="248"/>
        <v>1550.8947830114744</v>
      </c>
      <c r="H167" s="541">
        <f t="shared" si="248"/>
        <v>1561.7844658000015</v>
      </c>
      <c r="I167" s="541">
        <f t="shared" si="248"/>
        <v>345.30564976577028</v>
      </c>
      <c r="J167" s="541">
        <f t="shared" si="248"/>
        <v>371.20197100307701</v>
      </c>
      <c r="K167" s="541">
        <f t="shared" si="248"/>
        <v>425.43040606931822</v>
      </c>
      <c r="L167" s="541">
        <f t="shared" si="248"/>
        <v>445.68594446285516</v>
      </c>
      <c r="M167" s="541">
        <f t="shared" si="248"/>
        <v>547.60463448096823</v>
      </c>
      <c r="N167" s="541">
        <f t="shared" si="248"/>
        <v>568.18067189971919</v>
      </c>
      <c r="O167" s="541">
        <f t="shared" si="248"/>
        <v>655.93330500336504</v>
      </c>
      <c r="P167" s="541">
        <f t="shared" si="248"/>
        <v>688.23960674495549</v>
      </c>
      <c r="Q167" s="541">
        <f t="shared" si="248"/>
        <v>737.14775799264112</v>
      </c>
      <c r="R167" s="541">
        <f t="shared" si="248"/>
        <v>737.08365818759842</v>
      </c>
      <c r="S167" s="541">
        <f t="shared" si="248"/>
        <v>737.34005740776979</v>
      </c>
      <c r="T167" s="541">
        <f t="shared" si="248"/>
        <v>732.59667183459965</v>
      </c>
      <c r="U167" s="160"/>
    </row>
    <row r="168" spans="1:21" x14ac:dyDescent="0.2">
      <c r="A168" s="329"/>
      <c r="B168" s="327" t="s">
        <v>85</v>
      </c>
      <c r="C168" s="694">
        <f t="shared" ref="C168:T168" si="249">+C44-C106</f>
        <v>1292.2520696636218</v>
      </c>
      <c r="D168" s="694">
        <f t="shared" si="249"/>
        <v>1429.7723741280254</v>
      </c>
      <c r="E168" s="694">
        <f t="shared" si="249"/>
        <v>1461.0743708822149</v>
      </c>
      <c r="F168" s="694">
        <f t="shared" si="249"/>
        <v>1492.3763676364042</v>
      </c>
      <c r="G168" s="694">
        <f t="shared" si="249"/>
        <v>1550.8947830114744</v>
      </c>
      <c r="H168" s="694">
        <f t="shared" si="249"/>
        <v>1561.7844658000015</v>
      </c>
      <c r="I168" s="694">
        <f t="shared" si="249"/>
        <v>345.30564976577028</v>
      </c>
      <c r="J168" s="694">
        <f t="shared" si="249"/>
        <v>371.20197100307701</v>
      </c>
      <c r="K168" s="694">
        <f t="shared" si="249"/>
        <v>425.43040606931822</v>
      </c>
      <c r="L168" s="694">
        <f t="shared" si="249"/>
        <v>445.68594446285516</v>
      </c>
      <c r="M168" s="694">
        <f t="shared" si="249"/>
        <v>547.60463448096823</v>
      </c>
      <c r="N168" s="694">
        <f t="shared" si="249"/>
        <v>568.18067189971919</v>
      </c>
      <c r="O168" s="694">
        <f t="shared" si="249"/>
        <v>655.93330500336504</v>
      </c>
      <c r="P168" s="694">
        <f t="shared" si="249"/>
        <v>688.23960674495549</v>
      </c>
      <c r="Q168" s="694">
        <f t="shared" si="249"/>
        <v>737.14775799264112</v>
      </c>
      <c r="R168" s="694">
        <f t="shared" si="249"/>
        <v>737.08365818759842</v>
      </c>
      <c r="S168" s="694">
        <f t="shared" si="249"/>
        <v>737.34005740776979</v>
      </c>
      <c r="T168" s="694">
        <f t="shared" si="249"/>
        <v>732.59667183459965</v>
      </c>
      <c r="U168" s="160"/>
    </row>
    <row r="169" spans="1:21" ht="25.5" x14ac:dyDescent="0.2">
      <c r="A169" s="323">
        <v>1443</v>
      </c>
      <c r="B169" s="324" t="s">
        <v>86</v>
      </c>
      <c r="C169" s="541">
        <f t="shared" ref="C169:T169" si="250">+C45-C107</f>
        <v>4160.2774732882554</v>
      </c>
      <c r="D169" s="541">
        <f t="shared" si="250"/>
        <v>4194.0135415261866</v>
      </c>
      <c r="E169" s="541">
        <f t="shared" si="250"/>
        <v>4337.8104137788469</v>
      </c>
      <c r="F169" s="541">
        <f t="shared" si="250"/>
        <v>4463.2471435259149</v>
      </c>
      <c r="G169" s="541">
        <f t="shared" si="250"/>
        <v>4758.1397872544594</v>
      </c>
      <c r="H169" s="541">
        <f t="shared" si="250"/>
        <v>4798.25390571565</v>
      </c>
      <c r="I169" s="541">
        <f t="shared" si="250"/>
        <v>2255.4386235429802</v>
      </c>
      <c r="J169" s="541">
        <f t="shared" si="250"/>
        <v>3010.7420723275845</v>
      </c>
      <c r="K169" s="541">
        <f t="shared" si="250"/>
        <v>2989.4333340497733</v>
      </c>
      <c r="L169" s="541">
        <f t="shared" si="250"/>
        <v>2870.5711625324657</v>
      </c>
      <c r="M169" s="541">
        <f t="shared" si="250"/>
        <v>3254.8793308820354</v>
      </c>
      <c r="N169" s="541">
        <f t="shared" si="250"/>
        <v>3303.5241362648335</v>
      </c>
      <c r="O169" s="541">
        <f t="shared" si="250"/>
        <v>3349.8757155282087</v>
      </c>
      <c r="P169" s="541">
        <f t="shared" si="250"/>
        <v>3247.2487731749525</v>
      </c>
      <c r="Q169" s="541">
        <f t="shared" si="250"/>
        <v>3255.6302102308946</v>
      </c>
      <c r="R169" s="541">
        <f t="shared" si="250"/>
        <v>3252.3222822887192</v>
      </c>
      <c r="S169" s="541">
        <f t="shared" si="250"/>
        <v>3211.0442121391166</v>
      </c>
      <c r="T169" s="541">
        <f t="shared" si="250"/>
        <v>2605.9816579401149</v>
      </c>
      <c r="U169" s="160"/>
    </row>
    <row r="170" spans="1:21" x14ac:dyDescent="0.2">
      <c r="A170" s="329"/>
      <c r="B170" s="327" t="s">
        <v>87</v>
      </c>
      <c r="C170" s="694">
        <f t="shared" ref="C170:T170" si="251">+C46-C108</f>
        <v>4160.2774732882554</v>
      </c>
      <c r="D170" s="694">
        <f t="shared" si="251"/>
        <v>4194.0135415261866</v>
      </c>
      <c r="E170" s="694">
        <f t="shared" si="251"/>
        <v>4337.8104137788469</v>
      </c>
      <c r="F170" s="694">
        <f t="shared" si="251"/>
        <v>4463.2471435259149</v>
      </c>
      <c r="G170" s="694">
        <f t="shared" si="251"/>
        <v>4758.1397872544594</v>
      </c>
      <c r="H170" s="694">
        <f t="shared" si="251"/>
        <v>4798.25390571565</v>
      </c>
      <c r="I170" s="694">
        <f t="shared" si="251"/>
        <v>2255.4386235429802</v>
      </c>
      <c r="J170" s="694">
        <f t="shared" si="251"/>
        <v>3010.7420723275845</v>
      </c>
      <c r="K170" s="694">
        <f t="shared" si="251"/>
        <v>2989.4333340497733</v>
      </c>
      <c r="L170" s="694">
        <f t="shared" si="251"/>
        <v>2870.5711625324657</v>
      </c>
      <c r="M170" s="694">
        <f t="shared" si="251"/>
        <v>3254.8793308820354</v>
      </c>
      <c r="N170" s="694">
        <f t="shared" si="251"/>
        <v>3303.5241362648335</v>
      </c>
      <c r="O170" s="694">
        <f t="shared" si="251"/>
        <v>3349.8757155282087</v>
      </c>
      <c r="P170" s="694">
        <f t="shared" si="251"/>
        <v>3247.2487731749525</v>
      </c>
      <c r="Q170" s="694">
        <f t="shared" si="251"/>
        <v>3255.6302102308946</v>
      </c>
      <c r="R170" s="694">
        <f t="shared" si="251"/>
        <v>3252.3222822887192</v>
      </c>
      <c r="S170" s="694">
        <f t="shared" si="251"/>
        <v>3211.0442121391166</v>
      </c>
      <c r="T170" s="694">
        <f t="shared" si="251"/>
        <v>2605.9816579401149</v>
      </c>
      <c r="U170" s="160"/>
    </row>
    <row r="171" spans="1:21" x14ac:dyDescent="0.2">
      <c r="A171" s="323">
        <v>1451</v>
      </c>
      <c r="B171" s="324" t="s">
        <v>88</v>
      </c>
      <c r="C171" s="541">
        <f t="shared" ref="C171:T171" si="252">+C47-C109</f>
        <v>722.19190198544993</v>
      </c>
      <c r="D171" s="541">
        <f t="shared" si="252"/>
        <v>0</v>
      </c>
      <c r="E171" s="541">
        <f t="shared" si="252"/>
        <v>0</v>
      </c>
      <c r="F171" s="541">
        <f t="shared" si="252"/>
        <v>0</v>
      </c>
      <c r="G171" s="541">
        <f t="shared" si="252"/>
        <v>562.65314545593685</v>
      </c>
      <c r="H171" s="541">
        <f t="shared" si="252"/>
        <v>855.24966350111879</v>
      </c>
      <c r="I171" s="541">
        <f t="shared" si="252"/>
        <v>385.51916804168854</v>
      </c>
      <c r="J171" s="541">
        <f t="shared" si="252"/>
        <v>385.51916804168997</v>
      </c>
      <c r="K171" s="541">
        <f t="shared" si="252"/>
        <v>452.15778445216773</v>
      </c>
      <c r="L171" s="541">
        <f t="shared" si="252"/>
        <v>495.39081785738983</v>
      </c>
      <c r="M171" s="541">
        <f t="shared" si="252"/>
        <v>1092.807655322548</v>
      </c>
      <c r="N171" s="541">
        <f t="shared" si="252"/>
        <v>1182.4907587872922</v>
      </c>
      <c r="O171" s="541">
        <f t="shared" si="252"/>
        <v>853.00711695874475</v>
      </c>
      <c r="P171" s="541">
        <f t="shared" si="252"/>
        <v>2092.583862907537</v>
      </c>
      <c r="Q171" s="541">
        <f t="shared" si="252"/>
        <v>2114.1839661578306</v>
      </c>
      <c r="R171" s="541">
        <f t="shared" si="252"/>
        <v>1499.9597535191872</v>
      </c>
      <c r="S171" s="541">
        <f t="shared" si="252"/>
        <v>1543.4882290661296</v>
      </c>
      <c r="T171" s="541">
        <f t="shared" si="252"/>
        <v>1890.6404002378699</v>
      </c>
      <c r="U171" s="160"/>
    </row>
    <row r="172" spans="1:21" x14ac:dyDescent="0.2">
      <c r="A172" s="329"/>
      <c r="B172" s="327" t="s">
        <v>89</v>
      </c>
      <c r="C172" s="694">
        <f t="shared" ref="C172:T172" si="253">+C48-C110</f>
        <v>722.19190198544993</v>
      </c>
      <c r="D172" s="694">
        <f t="shared" si="253"/>
        <v>0</v>
      </c>
      <c r="E172" s="694">
        <f t="shared" si="253"/>
        <v>0</v>
      </c>
      <c r="F172" s="694">
        <f t="shared" si="253"/>
        <v>0</v>
      </c>
      <c r="G172" s="694">
        <f t="shared" si="253"/>
        <v>562.65314545593685</v>
      </c>
      <c r="H172" s="694">
        <f t="shared" si="253"/>
        <v>855.24966350111879</v>
      </c>
      <c r="I172" s="694">
        <f t="shared" si="253"/>
        <v>385.51916804168854</v>
      </c>
      <c r="J172" s="694">
        <f t="shared" si="253"/>
        <v>385.51916804168997</v>
      </c>
      <c r="K172" s="694">
        <f t="shared" si="253"/>
        <v>452.15778445216773</v>
      </c>
      <c r="L172" s="694">
        <f t="shared" si="253"/>
        <v>495.39081785738983</v>
      </c>
      <c r="M172" s="694">
        <f t="shared" si="253"/>
        <v>1092.807655322548</v>
      </c>
      <c r="N172" s="694">
        <f t="shared" si="253"/>
        <v>1182.4907587872922</v>
      </c>
      <c r="O172" s="694">
        <f t="shared" si="253"/>
        <v>853.00711695874475</v>
      </c>
      <c r="P172" s="694">
        <f t="shared" si="253"/>
        <v>2092.583862907537</v>
      </c>
      <c r="Q172" s="694">
        <f t="shared" si="253"/>
        <v>2114.1839661578306</v>
      </c>
      <c r="R172" s="694">
        <f t="shared" si="253"/>
        <v>1499.9597535191872</v>
      </c>
      <c r="S172" s="694">
        <f t="shared" si="253"/>
        <v>1543.4882290661296</v>
      </c>
      <c r="T172" s="694">
        <f t="shared" si="253"/>
        <v>1890.6404002378699</v>
      </c>
      <c r="U172" s="160"/>
    </row>
    <row r="173" spans="1:21" x14ac:dyDescent="0.2">
      <c r="A173" s="323">
        <v>1491</v>
      </c>
      <c r="B173" s="324" t="s">
        <v>51</v>
      </c>
      <c r="C173" s="541">
        <f t="shared" ref="C173:T173" si="254">+C49-C111</f>
        <v>204.88400000000007</v>
      </c>
      <c r="D173" s="541">
        <f t="shared" si="254"/>
        <v>261.71704000000005</v>
      </c>
      <c r="E173" s="541">
        <f t="shared" si="254"/>
        <v>204.88400000000007</v>
      </c>
      <c r="F173" s="541">
        <f t="shared" si="254"/>
        <v>262.78600000000006</v>
      </c>
      <c r="G173" s="541">
        <f t="shared" si="254"/>
        <v>140.30100000000004</v>
      </c>
      <c r="H173" s="541">
        <f t="shared" si="254"/>
        <v>218.24600000000007</v>
      </c>
      <c r="I173" s="541">
        <f t="shared" si="254"/>
        <v>249.42400000000006</v>
      </c>
      <c r="J173" s="541">
        <f t="shared" si="254"/>
        <v>289.51000000000005</v>
      </c>
      <c r="K173" s="541">
        <f t="shared" si="254"/>
        <v>340.0296350000001</v>
      </c>
      <c r="L173" s="541">
        <f t="shared" si="254"/>
        <v>423.30816000000004</v>
      </c>
      <c r="M173" s="541">
        <f t="shared" si="254"/>
        <v>256.14954</v>
      </c>
      <c r="N173" s="541">
        <f t="shared" si="254"/>
        <v>311.78000000000009</v>
      </c>
      <c r="O173" s="541">
        <f t="shared" si="254"/>
        <v>311.78000000000009</v>
      </c>
      <c r="P173" s="541">
        <f t="shared" si="254"/>
        <v>311.78000000000009</v>
      </c>
      <c r="Q173" s="541">
        <f t="shared" si="254"/>
        <v>759.40700000000027</v>
      </c>
      <c r="R173" s="541">
        <f t="shared" si="254"/>
        <v>759.40700000000027</v>
      </c>
      <c r="S173" s="541">
        <f t="shared" si="254"/>
        <v>759.40700000000027</v>
      </c>
      <c r="T173" s="541">
        <f t="shared" si="254"/>
        <v>759.40700000000027</v>
      </c>
      <c r="U173" s="160"/>
    </row>
    <row r="174" spans="1:21" x14ac:dyDescent="0.2">
      <c r="A174" s="329"/>
      <c r="B174" s="327" t="s">
        <v>90</v>
      </c>
      <c r="C174" s="694">
        <f t="shared" ref="C174:T174" si="255">+C50-C112</f>
        <v>204.88400000000007</v>
      </c>
      <c r="D174" s="694">
        <f t="shared" si="255"/>
        <v>261.71704000000005</v>
      </c>
      <c r="E174" s="694">
        <f t="shared" si="255"/>
        <v>204.88400000000007</v>
      </c>
      <c r="F174" s="694">
        <f t="shared" si="255"/>
        <v>262.78600000000006</v>
      </c>
      <c r="G174" s="694">
        <f t="shared" si="255"/>
        <v>140.30100000000004</v>
      </c>
      <c r="H174" s="694">
        <f t="shared" si="255"/>
        <v>218.24600000000007</v>
      </c>
      <c r="I174" s="694">
        <f t="shared" si="255"/>
        <v>249.42400000000006</v>
      </c>
      <c r="J174" s="694">
        <f t="shared" si="255"/>
        <v>289.51000000000005</v>
      </c>
      <c r="K174" s="694">
        <f t="shared" si="255"/>
        <v>340.0296350000001</v>
      </c>
      <c r="L174" s="694">
        <f t="shared" si="255"/>
        <v>423.30816000000004</v>
      </c>
      <c r="M174" s="694">
        <f t="shared" si="255"/>
        <v>256.14954</v>
      </c>
      <c r="N174" s="694">
        <f t="shared" si="255"/>
        <v>311.78000000000009</v>
      </c>
      <c r="O174" s="694">
        <f t="shared" si="255"/>
        <v>311.78000000000009</v>
      </c>
      <c r="P174" s="694">
        <f t="shared" si="255"/>
        <v>311.78000000000009</v>
      </c>
      <c r="Q174" s="694">
        <f t="shared" si="255"/>
        <v>759.40700000000027</v>
      </c>
      <c r="R174" s="694">
        <f t="shared" si="255"/>
        <v>759.40700000000027</v>
      </c>
      <c r="S174" s="694">
        <f t="shared" si="255"/>
        <v>759.40700000000027</v>
      </c>
      <c r="T174" s="694">
        <f t="shared" si="255"/>
        <v>759.40700000000027</v>
      </c>
      <c r="U174" s="160"/>
    </row>
    <row r="175" spans="1:21" x14ac:dyDescent="0.2">
      <c r="A175" s="323">
        <v>2202</v>
      </c>
      <c r="B175" s="324" t="s">
        <v>53</v>
      </c>
      <c r="C175" s="541">
        <f t="shared" ref="C175:T175" si="256">+C51-C113</f>
        <v>500.61494499999998</v>
      </c>
      <c r="D175" s="541">
        <f t="shared" si="256"/>
        <v>392.74687977694464</v>
      </c>
      <c r="E175" s="541">
        <f t="shared" si="256"/>
        <v>452.3190961374878</v>
      </c>
      <c r="F175" s="541">
        <f t="shared" si="256"/>
        <v>443.34791204672194</v>
      </c>
      <c r="G175" s="541">
        <f t="shared" si="256"/>
        <v>422.11996777874049</v>
      </c>
      <c r="H175" s="541">
        <f t="shared" si="256"/>
        <v>320.66433471692767</v>
      </c>
      <c r="I175" s="541">
        <f t="shared" si="256"/>
        <v>362.17647859629506</v>
      </c>
      <c r="J175" s="541">
        <f t="shared" si="256"/>
        <v>354.26928943243757</v>
      </c>
      <c r="K175" s="541">
        <f t="shared" si="256"/>
        <v>363.46408999795221</v>
      </c>
      <c r="L175" s="541">
        <f t="shared" si="256"/>
        <v>363.46408999795221</v>
      </c>
      <c r="M175" s="541">
        <f t="shared" si="256"/>
        <v>363.46408999795221</v>
      </c>
      <c r="N175" s="541">
        <f t="shared" si="256"/>
        <v>363.46408999795221</v>
      </c>
      <c r="O175" s="541">
        <f t="shared" si="256"/>
        <v>363.46408999795221</v>
      </c>
      <c r="P175" s="541">
        <f t="shared" si="256"/>
        <v>363.46408999795221</v>
      </c>
      <c r="Q175" s="541">
        <f t="shared" si="256"/>
        <v>363.46408999795221</v>
      </c>
      <c r="R175" s="541">
        <f t="shared" si="256"/>
        <v>363.46408999795221</v>
      </c>
      <c r="S175" s="541">
        <f t="shared" si="256"/>
        <v>363.46408999795221</v>
      </c>
      <c r="T175" s="541">
        <f t="shared" si="256"/>
        <v>363.46408999795221</v>
      </c>
      <c r="U175" s="160"/>
    </row>
    <row r="176" spans="1:21" x14ac:dyDescent="0.2">
      <c r="A176" s="329"/>
      <c r="B176" s="327" t="s">
        <v>91</v>
      </c>
      <c r="C176" s="694">
        <f t="shared" ref="C176:T176" si="257">+C52-C114</f>
        <v>20.7575</v>
      </c>
      <c r="D176" s="694">
        <f t="shared" si="257"/>
        <v>23.013750000000002</v>
      </c>
      <c r="E176" s="694">
        <f t="shared" si="257"/>
        <v>20.080625000000001</v>
      </c>
      <c r="F176" s="694">
        <f t="shared" si="257"/>
        <v>9.0250000000000004</v>
      </c>
      <c r="G176" s="694">
        <f t="shared" si="257"/>
        <v>4.2868750000000002</v>
      </c>
      <c r="H176" s="694">
        <f t="shared" si="257"/>
        <v>1.579375</v>
      </c>
      <c r="I176" s="694">
        <f t="shared" si="257"/>
        <v>1.8049999999999999</v>
      </c>
      <c r="J176" s="694">
        <f t="shared" si="257"/>
        <v>0</v>
      </c>
      <c r="K176" s="694">
        <f t="shared" si="257"/>
        <v>0</v>
      </c>
      <c r="L176" s="694">
        <f t="shared" si="257"/>
        <v>0</v>
      </c>
      <c r="M176" s="694">
        <f t="shared" si="257"/>
        <v>0</v>
      </c>
      <c r="N176" s="694">
        <f t="shared" si="257"/>
        <v>0</v>
      </c>
      <c r="O176" s="694">
        <f t="shared" si="257"/>
        <v>0</v>
      </c>
      <c r="P176" s="694">
        <f t="shared" si="257"/>
        <v>0</v>
      </c>
      <c r="Q176" s="694">
        <f t="shared" si="257"/>
        <v>0</v>
      </c>
      <c r="R176" s="694">
        <f t="shared" si="257"/>
        <v>0</v>
      </c>
      <c r="S176" s="694">
        <f t="shared" si="257"/>
        <v>0</v>
      </c>
      <c r="T176" s="694">
        <f t="shared" si="257"/>
        <v>0</v>
      </c>
      <c r="U176" s="160"/>
    </row>
    <row r="177" spans="1:21" x14ac:dyDescent="0.2">
      <c r="A177" s="329"/>
      <c r="B177" s="327" t="s">
        <v>92</v>
      </c>
      <c r="C177" s="694">
        <f t="shared" ref="C177:T177" si="258">+C53-C115</f>
        <v>0</v>
      </c>
      <c r="D177" s="694">
        <f t="shared" si="258"/>
        <v>0</v>
      </c>
      <c r="E177" s="694">
        <f t="shared" si="258"/>
        <v>0</v>
      </c>
      <c r="F177" s="694">
        <f t="shared" si="258"/>
        <v>0</v>
      </c>
      <c r="G177" s="694">
        <f t="shared" si="258"/>
        <v>0</v>
      </c>
      <c r="H177" s="694">
        <f t="shared" si="258"/>
        <v>0</v>
      </c>
      <c r="I177" s="694">
        <f t="shared" si="258"/>
        <v>0</v>
      </c>
      <c r="J177" s="694">
        <f t="shared" si="258"/>
        <v>0</v>
      </c>
      <c r="K177" s="694">
        <f t="shared" si="258"/>
        <v>0</v>
      </c>
      <c r="L177" s="694">
        <f t="shared" si="258"/>
        <v>0</v>
      </c>
      <c r="M177" s="694">
        <f t="shared" si="258"/>
        <v>0</v>
      </c>
      <c r="N177" s="694">
        <f t="shared" si="258"/>
        <v>0</v>
      </c>
      <c r="O177" s="694">
        <f t="shared" si="258"/>
        <v>0</v>
      </c>
      <c r="P177" s="694">
        <f t="shared" si="258"/>
        <v>0</v>
      </c>
      <c r="Q177" s="694">
        <f t="shared" si="258"/>
        <v>0</v>
      </c>
      <c r="R177" s="694">
        <f t="shared" si="258"/>
        <v>0</v>
      </c>
      <c r="S177" s="694">
        <f t="shared" si="258"/>
        <v>0</v>
      </c>
      <c r="T177" s="694">
        <f t="shared" si="258"/>
        <v>0</v>
      </c>
      <c r="U177" s="160"/>
    </row>
    <row r="178" spans="1:21" x14ac:dyDescent="0.2">
      <c r="A178" s="329"/>
      <c r="B178" s="327" t="s">
        <v>93</v>
      </c>
      <c r="C178" s="694">
        <f t="shared" ref="C178:T178" si="259">+C54-C116</f>
        <v>0.36100000000000004</v>
      </c>
      <c r="D178" s="694">
        <f t="shared" si="259"/>
        <v>0</v>
      </c>
      <c r="E178" s="694">
        <f t="shared" si="259"/>
        <v>0</v>
      </c>
      <c r="F178" s="694">
        <f t="shared" si="259"/>
        <v>0</v>
      </c>
      <c r="G178" s="694">
        <f t="shared" si="259"/>
        <v>0</v>
      </c>
      <c r="H178" s="694">
        <f t="shared" si="259"/>
        <v>0</v>
      </c>
      <c r="I178" s="694">
        <f t="shared" si="259"/>
        <v>0</v>
      </c>
      <c r="J178" s="694">
        <f t="shared" si="259"/>
        <v>0</v>
      </c>
      <c r="K178" s="694">
        <f t="shared" si="259"/>
        <v>0</v>
      </c>
      <c r="L178" s="694">
        <f t="shared" si="259"/>
        <v>0</v>
      </c>
      <c r="M178" s="694">
        <f t="shared" si="259"/>
        <v>0</v>
      </c>
      <c r="N178" s="694">
        <f t="shared" si="259"/>
        <v>0</v>
      </c>
      <c r="O178" s="694">
        <f t="shared" si="259"/>
        <v>0</v>
      </c>
      <c r="P178" s="694">
        <f t="shared" si="259"/>
        <v>0</v>
      </c>
      <c r="Q178" s="694">
        <f t="shared" si="259"/>
        <v>0</v>
      </c>
      <c r="R178" s="694">
        <f t="shared" si="259"/>
        <v>0</v>
      </c>
      <c r="S178" s="694">
        <f t="shared" si="259"/>
        <v>0</v>
      </c>
      <c r="T178" s="694">
        <f t="shared" si="259"/>
        <v>0</v>
      </c>
      <c r="U178" s="160"/>
    </row>
    <row r="179" spans="1:21" x14ac:dyDescent="0.2">
      <c r="A179" s="329"/>
      <c r="B179" s="327" t="s">
        <v>94</v>
      </c>
      <c r="C179" s="694">
        <f t="shared" ref="C179:T179" si="260">+C55-C117</f>
        <v>472.41362500000002</v>
      </c>
      <c r="D179" s="694">
        <f t="shared" si="260"/>
        <v>369.73312977694462</v>
      </c>
      <c r="E179" s="694">
        <f t="shared" si="260"/>
        <v>394.51397113748777</v>
      </c>
      <c r="F179" s="694">
        <f t="shared" si="260"/>
        <v>432.73451204672193</v>
      </c>
      <c r="G179" s="694">
        <f t="shared" si="260"/>
        <v>414.39817777874043</v>
      </c>
      <c r="H179" s="694">
        <f t="shared" si="260"/>
        <v>319.08495971692764</v>
      </c>
      <c r="I179" s="694">
        <f t="shared" si="260"/>
        <v>360.37147859629505</v>
      </c>
      <c r="J179" s="694">
        <f t="shared" si="260"/>
        <v>354.26928943243757</v>
      </c>
      <c r="K179" s="694">
        <f t="shared" si="260"/>
        <v>363.46408999795221</v>
      </c>
      <c r="L179" s="694">
        <f t="shared" si="260"/>
        <v>363.46408999795221</v>
      </c>
      <c r="M179" s="694">
        <f t="shared" si="260"/>
        <v>363.46408999795221</v>
      </c>
      <c r="N179" s="694">
        <f t="shared" si="260"/>
        <v>363.46408999795221</v>
      </c>
      <c r="O179" s="694">
        <f t="shared" si="260"/>
        <v>363.46408999795221</v>
      </c>
      <c r="P179" s="694">
        <f t="shared" si="260"/>
        <v>363.46408999795221</v>
      </c>
      <c r="Q179" s="694">
        <f t="shared" si="260"/>
        <v>363.46408999795221</v>
      </c>
      <c r="R179" s="694">
        <f t="shared" si="260"/>
        <v>363.46408999795221</v>
      </c>
      <c r="S179" s="694">
        <f t="shared" si="260"/>
        <v>363.46408999795221</v>
      </c>
      <c r="T179" s="694">
        <f t="shared" si="260"/>
        <v>363.46408999795221</v>
      </c>
      <c r="U179" s="160"/>
    </row>
    <row r="180" spans="1:21" x14ac:dyDescent="0.2">
      <c r="A180" s="329"/>
      <c r="B180" s="327" t="s">
        <v>95</v>
      </c>
      <c r="C180" s="694">
        <f t="shared" ref="C180:T180" si="261">+C56-C118</f>
        <v>1.4981499999999999</v>
      </c>
      <c r="D180" s="694">
        <f t="shared" si="261"/>
        <v>0</v>
      </c>
      <c r="E180" s="694">
        <f t="shared" si="261"/>
        <v>0</v>
      </c>
      <c r="F180" s="694">
        <f t="shared" si="261"/>
        <v>0</v>
      </c>
      <c r="G180" s="694">
        <f t="shared" si="261"/>
        <v>1.1967150000000002</v>
      </c>
      <c r="H180" s="694">
        <f t="shared" si="261"/>
        <v>0</v>
      </c>
      <c r="I180" s="694">
        <f t="shared" si="261"/>
        <v>0</v>
      </c>
      <c r="J180" s="694">
        <f t="shared" si="261"/>
        <v>0</v>
      </c>
      <c r="K180" s="694">
        <f t="shared" si="261"/>
        <v>0</v>
      </c>
      <c r="L180" s="694">
        <f t="shared" si="261"/>
        <v>0</v>
      </c>
      <c r="M180" s="694">
        <f t="shared" si="261"/>
        <v>0</v>
      </c>
      <c r="N180" s="694">
        <f t="shared" si="261"/>
        <v>0</v>
      </c>
      <c r="O180" s="694">
        <f t="shared" si="261"/>
        <v>0</v>
      </c>
      <c r="P180" s="694">
        <f t="shared" si="261"/>
        <v>0</v>
      </c>
      <c r="Q180" s="694">
        <f t="shared" si="261"/>
        <v>0</v>
      </c>
      <c r="R180" s="694">
        <f t="shared" si="261"/>
        <v>0</v>
      </c>
      <c r="S180" s="694">
        <f t="shared" si="261"/>
        <v>0</v>
      </c>
      <c r="T180" s="694">
        <f t="shared" si="261"/>
        <v>0</v>
      </c>
      <c r="U180" s="160"/>
    </row>
    <row r="181" spans="1:21" x14ac:dyDescent="0.2">
      <c r="A181" s="329"/>
      <c r="B181" s="327" t="s">
        <v>96</v>
      </c>
      <c r="C181" s="694">
        <f t="shared" ref="C181:T181" si="262">+C57-C119</f>
        <v>0</v>
      </c>
      <c r="D181" s="694">
        <f t="shared" si="262"/>
        <v>0</v>
      </c>
      <c r="E181" s="694">
        <f t="shared" si="262"/>
        <v>0</v>
      </c>
      <c r="F181" s="694">
        <f t="shared" si="262"/>
        <v>0</v>
      </c>
      <c r="G181" s="694">
        <f t="shared" si="262"/>
        <v>0</v>
      </c>
      <c r="H181" s="694">
        <f t="shared" si="262"/>
        <v>0</v>
      </c>
      <c r="I181" s="694">
        <f t="shared" si="262"/>
        <v>0</v>
      </c>
      <c r="J181" s="694">
        <f t="shared" si="262"/>
        <v>0</v>
      </c>
      <c r="K181" s="694">
        <f t="shared" si="262"/>
        <v>0</v>
      </c>
      <c r="L181" s="694">
        <f t="shared" si="262"/>
        <v>0</v>
      </c>
      <c r="M181" s="694">
        <f t="shared" si="262"/>
        <v>0</v>
      </c>
      <c r="N181" s="694">
        <f t="shared" si="262"/>
        <v>0</v>
      </c>
      <c r="O181" s="694">
        <f t="shared" si="262"/>
        <v>0</v>
      </c>
      <c r="P181" s="694">
        <f t="shared" si="262"/>
        <v>0</v>
      </c>
      <c r="Q181" s="694">
        <f t="shared" si="262"/>
        <v>0</v>
      </c>
      <c r="R181" s="694">
        <f t="shared" si="262"/>
        <v>0</v>
      </c>
      <c r="S181" s="694">
        <f t="shared" si="262"/>
        <v>0</v>
      </c>
      <c r="T181" s="694">
        <f t="shared" si="262"/>
        <v>0</v>
      </c>
      <c r="U181" s="160"/>
    </row>
    <row r="182" spans="1:21" x14ac:dyDescent="0.2">
      <c r="A182" s="329"/>
      <c r="B182" s="327" t="s">
        <v>97</v>
      </c>
      <c r="C182" s="694">
        <f t="shared" ref="C182:T182" si="263">+C58-C120</f>
        <v>5.0539999999999994</v>
      </c>
      <c r="D182" s="694">
        <f t="shared" si="263"/>
        <v>0</v>
      </c>
      <c r="E182" s="694">
        <f t="shared" si="263"/>
        <v>25.089500000000001</v>
      </c>
      <c r="F182" s="694">
        <f t="shared" si="263"/>
        <v>1.5884</v>
      </c>
      <c r="G182" s="694">
        <f t="shared" si="263"/>
        <v>2.2382</v>
      </c>
      <c r="H182" s="694">
        <f t="shared" si="263"/>
        <v>0</v>
      </c>
      <c r="I182" s="694">
        <f t="shared" si="263"/>
        <v>0</v>
      </c>
      <c r="J182" s="694">
        <f t="shared" si="263"/>
        <v>0</v>
      </c>
      <c r="K182" s="694">
        <f t="shared" si="263"/>
        <v>0</v>
      </c>
      <c r="L182" s="694">
        <f t="shared" si="263"/>
        <v>0</v>
      </c>
      <c r="M182" s="694">
        <f t="shared" si="263"/>
        <v>0</v>
      </c>
      <c r="N182" s="694">
        <f t="shared" si="263"/>
        <v>0</v>
      </c>
      <c r="O182" s="694">
        <f t="shared" si="263"/>
        <v>0</v>
      </c>
      <c r="P182" s="694">
        <f t="shared" si="263"/>
        <v>0</v>
      </c>
      <c r="Q182" s="694">
        <f t="shared" si="263"/>
        <v>0</v>
      </c>
      <c r="R182" s="694">
        <f t="shared" si="263"/>
        <v>0</v>
      </c>
      <c r="S182" s="694">
        <f t="shared" si="263"/>
        <v>0</v>
      </c>
      <c r="T182" s="694">
        <f t="shared" si="263"/>
        <v>0</v>
      </c>
      <c r="U182" s="160"/>
    </row>
    <row r="183" spans="1:21" x14ac:dyDescent="0.2">
      <c r="A183" s="329"/>
      <c r="B183" s="327" t="s">
        <v>98</v>
      </c>
      <c r="C183" s="694">
        <f t="shared" ref="C183:T183" si="264">+C59-C121</f>
        <v>0.53066999999999998</v>
      </c>
      <c r="D183" s="694">
        <f t="shared" si="264"/>
        <v>0</v>
      </c>
      <c r="E183" s="694">
        <f t="shared" si="264"/>
        <v>12.635</v>
      </c>
      <c r="F183" s="694">
        <f t="shared" si="264"/>
        <v>0</v>
      </c>
      <c r="G183" s="694">
        <f t="shared" si="264"/>
        <v>0</v>
      </c>
      <c r="H183" s="694">
        <f t="shared" si="264"/>
        <v>0</v>
      </c>
      <c r="I183" s="694">
        <f t="shared" si="264"/>
        <v>0</v>
      </c>
      <c r="J183" s="694">
        <f t="shared" si="264"/>
        <v>0</v>
      </c>
      <c r="K183" s="694">
        <f t="shared" si="264"/>
        <v>0</v>
      </c>
      <c r="L183" s="694">
        <f t="shared" si="264"/>
        <v>0</v>
      </c>
      <c r="M183" s="694">
        <f t="shared" si="264"/>
        <v>0</v>
      </c>
      <c r="N183" s="694">
        <f t="shared" si="264"/>
        <v>0</v>
      </c>
      <c r="O183" s="694">
        <f t="shared" si="264"/>
        <v>0</v>
      </c>
      <c r="P183" s="694">
        <f t="shared" si="264"/>
        <v>0</v>
      </c>
      <c r="Q183" s="694">
        <f t="shared" si="264"/>
        <v>0</v>
      </c>
      <c r="R183" s="694">
        <f t="shared" si="264"/>
        <v>0</v>
      </c>
      <c r="S183" s="694">
        <f t="shared" si="264"/>
        <v>0</v>
      </c>
      <c r="T183" s="694">
        <f t="shared" si="264"/>
        <v>0</v>
      </c>
      <c r="U183" s="160"/>
    </row>
    <row r="184" spans="1:21" ht="15" thickBot="1" x14ac:dyDescent="0.25">
      <c r="A184" s="516"/>
      <c r="B184" s="523"/>
      <c r="C184" s="543"/>
      <c r="D184" s="543"/>
      <c r="E184" s="543"/>
      <c r="F184" s="543"/>
      <c r="G184" s="543"/>
      <c r="H184" s="543"/>
      <c r="I184" s="543"/>
      <c r="J184" s="543"/>
      <c r="K184" s="543"/>
      <c r="L184" s="543"/>
      <c r="M184" s="543"/>
      <c r="N184" s="543"/>
      <c r="O184" s="543"/>
      <c r="P184" s="543"/>
      <c r="Q184" s="543"/>
      <c r="R184" s="543"/>
      <c r="S184" s="544"/>
      <c r="T184" s="544"/>
      <c r="U184" s="160"/>
    </row>
    <row r="185" spans="1:21" x14ac:dyDescent="0.2">
      <c r="A185" s="326"/>
      <c r="B185" s="326"/>
      <c r="C185" s="326"/>
      <c r="D185" s="326"/>
      <c r="E185" s="326"/>
      <c r="F185" s="326"/>
      <c r="G185" s="326"/>
      <c r="H185" s="326"/>
      <c r="I185" s="326"/>
      <c r="J185" s="326"/>
      <c r="K185" s="326"/>
      <c r="L185" s="326"/>
      <c r="M185" s="326"/>
      <c r="N185" s="326"/>
      <c r="O185" s="326"/>
      <c r="P185" s="326"/>
      <c r="Q185" s="326"/>
      <c r="R185" s="326"/>
      <c r="S185" s="326"/>
      <c r="T185" s="165"/>
      <c r="U185" s="160"/>
    </row>
    <row r="186" spans="1:21" x14ac:dyDescent="0.2">
      <c r="A186" s="326"/>
      <c r="B186" s="326"/>
      <c r="C186" s="326"/>
      <c r="D186" s="326"/>
      <c r="E186" s="326"/>
      <c r="F186" s="529"/>
      <c r="G186" s="529"/>
      <c r="H186" s="529"/>
      <c r="I186" s="529"/>
      <c r="J186" s="529"/>
      <c r="K186" s="529"/>
      <c r="L186" s="529"/>
      <c r="M186" s="529"/>
      <c r="N186" s="529"/>
      <c r="O186" s="529"/>
      <c r="P186" s="529"/>
      <c r="Q186" s="529"/>
      <c r="R186" s="529"/>
      <c r="S186" s="529"/>
      <c r="T186" s="165"/>
      <c r="U186" s="160"/>
    </row>
    <row r="187" spans="1:21" x14ac:dyDescent="0.2">
      <c r="A187" s="176" t="s">
        <v>311</v>
      </c>
      <c r="B187" s="326"/>
      <c r="C187" s="326"/>
      <c r="D187" s="326"/>
      <c r="E187" s="326"/>
      <c r="F187" s="529"/>
      <c r="G187" s="529"/>
      <c r="H187" s="529"/>
      <c r="I187" s="529"/>
      <c r="J187" s="529"/>
      <c r="K187" s="529"/>
      <c r="L187" s="529"/>
      <c r="M187" s="529"/>
      <c r="N187" s="529"/>
      <c r="O187" s="529"/>
      <c r="P187" s="529"/>
      <c r="Q187" s="529"/>
      <c r="R187" s="529"/>
      <c r="S187" s="529"/>
      <c r="T187" s="165"/>
      <c r="U187" s="160"/>
    </row>
    <row r="188" spans="1:21" x14ac:dyDescent="0.2">
      <c r="A188" s="326"/>
      <c r="B188" s="326"/>
      <c r="C188" s="326"/>
      <c r="D188" s="326"/>
      <c r="E188" s="326"/>
      <c r="F188" s="529"/>
      <c r="G188" s="529"/>
      <c r="H188" s="529"/>
      <c r="I188" s="529"/>
      <c r="J188" s="529"/>
      <c r="K188" s="529"/>
      <c r="L188" s="529"/>
      <c r="M188" s="529"/>
      <c r="N188" s="529"/>
      <c r="O188" s="529"/>
      <c r="P188" s="529"/>
      <c r="Q188" s="529"/>
      <c r="R188" s="529"/>
      <c r="S188" s="529"/>
      <c r="T188" s="165"/>
      <c r="U188" s="160"/>
    </row>
    <row r="189" spans="1:21" x14ac:dyDescent="0.2">
      <c r="A189" s="326"/>
      <c r="B189" s="326"/>
      <c r="C189" s="545"/>
      <c r="D189" s="545"/>
      <c r="E189" s="545"/>
      <c r="F189" s="545"/>
      <c r="G189" s="545"/>
      <c r="H189" s="545"/>
      <c r="I189" s="545"/>
      <c r="J189" s="545"/>
      <c r="K189" s="545"/>
      <c r="L189" s="545"/>
      <c r="M189" s="545"/>
      <c r="N189" s="545"/>
      <c r="O189" s="545"/>
      <c r="P189" s="545"/>
      <c r="Q189" s="545"/>
      <c r="R189" s="545"/>
      <c r="S189" s="545"/>
      <c r="T189" s="165"/>
      <c r="U189" s="160"/>
    </row>
    <row r="190" spans="1:21" x14ac:dyDescent="0.2">
      <c r="A190" s="326"/>
      <c r="B190" s="326"/>
      <c r="C190" s="326"/>
      <c r="D190" s="326"/>
      <c r="E190" s="326"/>
      <c r="F190" s="529"/>
      <c r="G190" s="529"/>
      <c r="H190" s="529"/>
      <c r="I190" s="529"/>
      <c r="J190" s="529"/>
      <c r="K190" s="529"/>
      <c r="L190" s="529"/>
      <c r="M190" s="529"/>
      <c r="N190" s="529"/>
      <c r="O190" s="529"/>
      <c r="P190" s="529"/>
      <c r="Q190" s="529"/>
      <c r="R190" s="529"/>
      <c r="S190" s="529"/>
      <c r="T190" s="165"/>
      <c r="U190" s="160"/>
    </row>
    <row r="191" spans="1:21" x14ac:dyDescent="0.2">
      <c r="A191" s="326"/>
      <c r="B191" s="326"/>
      <c r="C191" s="326"/>
      <c r="D191" s="326"/>
      <c r="E191" s="326"/>
      <c r="F191" s="529"/>
      <c r="G191" s="529"/>
      <c r="H191" s="529"/>
      <c r="I191" s="529"/>
      <c r="J191" s="529"/>
      <c r="K191" s="529"/>
      <c r="L191" s="529"/>
      <c r="M191" s="529"/>
      <c r="N191" s="529"/>
      <c r="O191" s="529"/>
      <c r="P191" s="529"/>
      <c r="Q191" s="529"/>
      <c r="R191" s="529"/>
      <c r="S191" s="529"/>
      <c r="T191" s="165"/>
      <c r="U191" s="160"/>
    </row>
    <row r="192" spans="1:21" x14ac:dyDescent="0.2">
      <c r="A192" s="326"/>
      <c r="B192" s="326"/>
      <c r="C192" s="326"/>
      <c r="D192" s="326"/>
      <c r="E192" s="326"/>
      <c r="F192" s="529"/>
      <c r="G192" s="529"/>
      <c r="H192" s="529"/>
      <c r="I192" s="529"/>
      <c r="J192" s="529"/>
      <c r="K192" s="529"/>
      <c r="L192" s="529"/>
      <c r="M192" s="529"/>
      <c r="N192" s="529"/>
      <c r="O192" s="529"/>
      <c r="P192" s="529"/>
      <c r="Q192" s="529"/>
      <c r="R192" s="529"/>
      <c r="S192" s="529"/>
      <c r="T192" s="165"/>
      <c r="U192" s="160"/>
    </row>
    <row r="193" spans="1:21" x14ac:dyDescent="0.2">
      <c r="A193" s="326"/>
      <c r="B193" s="326"/>
      <c r="C193" s="326"/>
      <c r="D193" s="326"/>
      <c r="E193" s="326"/>
      <c r="F193" s="529"/>
      <c r="G193" s="529"/>
      <c r="H193" s="529"/>
      <c r="I193" s="529"/>
      <c r="J193" s="529"/>
      <c r="K193" s="529"/>
      <c r="L193" s="529"/>
      <c r="M193" s="529"/>
      <c r="N193" s="529"/>
      <c r="O193" s="529"/>
      <c r="P193" s="529"/>
      <c r="Q193" s="529"/>
      <c r="R193" s="529"/>
      <c r="S193" s="529"/>
      <c r="T193" s="165"/>
      <c r="U193" s="160"/>
    </row>
    <row r="194" spans="1:21" x14ac:dyDescent="0.2">
      <c r="A194" s="326"/>
      <c r="B194" s="326"/>
      <c r="C194" s="326"/>
      <c r="D194" s="326"/>
      <c r="E194" s="326"/>
      <c r="F194" s="529"/>
      <c r="G194" s="529"/>
      <c r="H194" s="529"/>
      <c r="I194" s="529"/>
      <c r="J194" s="529"/>
      <c r="K194" s="529"/>
      <c r="L194" s="529"/>
      <c r="M194" s="529"/>
      <c r="N194" s="529"/>
      <c r="O194" s="529"/>
      <c r="P194" s="529"/>
      <c r="Q194" s="529"/>
      <c r="R194" s="529"/>
      <c r="S194" s="529"/>
      <c r="T194" s="165"/>
      <c r="U194" s="160"/>
    </row>
    <row r="195" spans="1:21" x14ac:dyDescent="0.2">
      <c r="A195" s="326"/>
      <c r="B195" s="326"/>
      <c r="C195" s="326"/>
      <c r="D195" s="326"/>
      <c r="E195" s="326"/>
      <c r="F195" s="529"/>
      <c r="G195" s="529"/>
      <c r="H195" s="529"/>
      <c r="I195" s="529"/>
      <c r="J195" s="529"/>
      <c r="K195" s="529"/>
      <c r="L195" s="529"/>
      <c r="M195" s="529"/>
      <c r="N195" s="529"/>
      <c r="O195" s="529"/>
      <c r="P195" s="529"/>
      <c r="Q195" s="529"/>
      <c r="R195" s="529"/>
      <c r="S195" s="529"/>
      <c r="T195" s="165"/>
      <c r="U195" s="160"/>
    </row>
    <row r="196" spans="1:21" x14ac:dyDescent="0.2">
      <c r="A196" s="326"/>
      <c r="B196" s="326"/>
      <c r="C196" s="326"/>
      <c r="D196" s="326"/>
      <c r="E196" s="326"/>
      <c r="F196" s="529"/>
      <c r="G196" s="529"/>
      <c r="H196" s="529"/>
      <c r="I196" s="529"/>
      <c r="J196" s="529"/>
      <c r="K196" s="529"/>
      <c r="L196" s="529"/>
      <c r="M196" s="529"/>
      <c r="N196" s="529"/>
      <c r="O196" s="529"/>
      <c r="P196" s="529"/>
      <c r="Q196" s="529"/>
      <c r="R196" s="529"/>
      <c r="S196" s="529"/>
      <c r="T196" s="165"/>
      <c r="U196" s="160"/>
    </row>
    <row r="197" spans="1:21" x14ac:dyDescent="0.2">
      <c r="A197" s="326"/>
      <c r="B197" s="326"/>
      <c r="C197" s="326"/>
      <c r="D197" s="326"/>
      <c r="E197" s="326"/>
      <c r="F197" s="529"/>
      <c r="G197" s="529"/>
      <c r="H197" s="529"/>
      <c r="I197" s="529"/>
      <c r="J197" s="529"/>
      <c r="K197" s="529"/>
      <c r="L197" s="529"/>
      <c r="M197" s="529"/>
      <c r="N197" s="529"/>
      <c r="O197" s="529"/>
      <c r="P197" s="529"/>
      <c r="Q197" s="529"/>
      <c r="R197" s="529"/>
      <c r="S197" s="529"/>
      <c r="T197" s="165"/>
      <c r="U197" s="160"/>
    </row>
    <row r="198" spans="1:21" x14ac:dyDescent="0.2">
      <c r="A198" s="326"/>
      <c r="B198" s="326"/>
      <c r="C198" s="326"/>
      <c r="D198" s="326"/>
      <c r="E198" s="326"/>
      <c r="F198" s="529"/>
      <c r="G198" s="529"/>
      <c r="H198" s="529"/>
      <c r="I198" s="529"/>
      <c r="J198" s="529"/>
      <c r="K198" s="529"/>
      <c r="L198" s="529"/>
      <c r="M198" s="529"/>
      <c r="N198" s="529"/>
      <c r="O198" s="529"/>
      <c r="P198" s="529"/>
      <c r="Q198" s="529"/>
      <c r="R198" s="529"/>
      <c r="S198" s="529"/>
      <c r="T198" s="165"/>
      <c r="U198" s="160"/>
    </row>
    <row r="199" spans="1:21" x14ac:dyDescent="0.2">
      <c r="A199" s="326"/>
      <c r="B199" s="326"/>
      <c r="C199" s="326"/>
      <c r="D199" s="326"/>
      <c r="E199" s="529"/>
      <c r="F199" s="529"/>
      <c r="G199" s="529"/>
      <c r="H199" s="529"/>
      <c r="I199" s="529"/>
      <c r="J199" s="529"/>
      <c r="K199" s="529"/>
      <c r="L199" s="529"/>
      <c r="M199" s="529"/>
      <c r="N199" s="529"/>
      <c r="O199" s="529"/>
      <c r="P199" s="529"/>
      <c r="Q199" s="529"/>
      <c r="R199" s="529"/>
      <c r="S199" s="529"/>
      <c r="T199" s="165"/>
    </row>
    <row r="200" spans="1:21" x14ac:dyDescent="0.2">
      <c r="A200" s="326"/>
      <c r="B200" s="326"/>
      <c r="C200" s="326"/>
      <c r="D200" s="326"/>
      <c r="E200" s="529"/>
      <c r="F200" s="529"/>
      <c r="G200" s="529"/>
      <c r="H200" s="529"/>
      <c r="I200" s="529"/>
      <c r="J200" s="529"/>
      <c r="K200" s="529"/>
      <c r="L200" s="529"/>
      <c r="M200" s="529"/>
      <c r="N200" s="529"/>
      <c r="O200" s="529"/>
      <c r="P200" s="529"/>
      <c r="Q200" s="529"/>
      <c r="R200" s="529"/>
      <c r="S200" s="529"/>
      <c r="T200" s="165"/>
    </row>
    <row r="201" spans="1:21" x14ac:dyDescent="0.2">
      <c r="A201" s="326"/>
      <c r="B201" s="326"/>
      <c r="C201" s="326"/>
      <c r="D201" s="326"/>
      <c r="E201" s="529"/>
      <c r="F201" s="529"/>
      <c r="G201" s="529"/>
      <c r="H201" s="529"/>
      <c r="I201" s="529"/>
      <c r="J201" s="529"/>
      <c r="K201" s="529"/>
      <c r="L201" s="529"/>
      <c r="M201" s="529"/>
      <c r="N201" s="529"/>
      <c r="O201" s="529"/>
      <c r="P201" s="529"/>
      <c r="Q201" s="529"/>
      <c r="R201" s="529"/>
      <c r="S201" s="529"/>
      <c r="T201" s="165"/>
    </row>
    <row r="202" spans="1:21" x14ac:dyDescent="0.2">
      <c r="A202" s="326"/>
      <c r="B202" s="326"/>
      <c r="C202" s="326"/>
      <c r="D202" s="326"/>
      <c r="E202" s="529"/>
      <c r="F202" s="529"/>
      <c r="G202" s="529"/>
      <c r="H202" s="529"/>
      <c r="I202" s="529"/>
      <c r="J202" s="529"/>
      <c r="K202" s="529"/>
      <c r="L202" s="529"/>
      <c r="M202" s="529"/>
      <c r="N202" s="529"/>
      <c r="O202" s="529"/>
      <c r="P202" s="529"/>
      <c r="Q202" s="529"/>
      <c r="R202" s="529"/>
      <c r="S202" s="529"/>
      <c r="T202" s="165"/>
    </row>
    <row r="203" spans="1:21" x14ac:dyDescent="0.2">
      <c r="A203" s="326"/>
      <c r="B203" s="326"/>
      <c r="C203" s="326"/>
      <c r="D203" s="326"/>
      <c r="E203" s="529"/>
      <c r="F203" s="529"/>
      <c r="G203" s="529"/>
      <c r="H203" s="529"/>
      <c r="I203" s="529"/>
      <c r="J203" s="529"/>
      <c r="K203" s="529"/>
      <c r="L203" s="529"/>
      <c r="M203" s="529"/>
      <c r="N203" s="529"/>
      <c r="O203" s="529"/>
      <c r="P203" s="529"/>
      <c r="Q203" s="529"/>
      <c r="R203" s="529"/>
      <c r="S203" s="529"/>
      <c r="T203" s="165"/>
    </row>
    <row r="204" spans="1:21" x14ac:dyDescent="0.2">
      <c r="A204" s="326"/>
      <c r="B204" s="326"/>
      <c r="C204" s="326"/>
      <c r="D204" s="326"/>
      <c r="E204" s="529"/>
      <c r="F204" s="529"/>
      <c r="G204" s="529"/>
      <c r="H204" s="529"/>
      <c r="I204" s="529"/>
      <c r="J204" s="529"/>
      <c r="K204" s="529"/>
      <c r="L204" s="529"/>
      <c r="M204" s="529"/>
      <c r="N204" s="529"/>
      <c r="O204" s="529"/>
      <c r="P204" s="529"/>
      <c r="Q204" s="529"/>
      <c r="R204" s="529"/>
      <c r="S204" s="529"/>
      <c r="T204" s="165"/>
    </row>
    <row r="205" spans="1:21" x14ac:dyDescent="0.2">
      <c r="A205" s="326"/>
      <c r="B205" s="326"/>
      <c r="C205" s="326"/>
      <c r="D205" s="326"/>
      <c r="E205" s="529"/>
      <c r="F205" s="529"/>
      <c r="G205" s="529"/>
      <c r="H205" s="529"/>
      <c r="I205" s="529"/>
      <c r="J205" s="529"/>
      <c r="K205" s="529"/>
      <c r="L205" s="529"/>
      <c r="M205" s="529"/>
      <c r="N205" s="529"/>
      <c r="O205" s="529"/>
      <c r="P205" s="529"/>
      <c r="Q205" s="529"/>
      <c r="R205" s="529"/>
      <c r="S205" s="529"/>
      <c r="T205" s="165"/>
    </row>
    <row r="206" spans="1:21" x14ac:dyDescent="0.2">
      <c r="A206" s="326"/>
      <c r="B206" s="326"/>
      <c r="C206" s="326"/>
      <c r="D206" s="326"/>
      <c r="E206" s="529"/>
      <c r="F206" s="529"/>
      <c r="G206" s="529"/>
      <c r="H206" s="529"/>
      <c r="I206" s="529"/>
      <c r="J206" s="529"/>
      <c r="K206" s="529"/>
      <c r="L206" s="529"/>
      <c r="M206" s="529"/>
      <c r="N206" s="529"/>
      <c r="O206" s="529"/>
      <c r="P206" s="529"/>
      <c r="Q206" s="529"/>
      <c r="R206" s="529"/>
      <c r="S206" s="529"/>
      <c r="T206" s="165"/>
    </row>
    <row r="207" spans="1:21" x14ac:dyDescent="0.2">
      <c r="A207" s="326"/>
      <c r="B207" s="326"/>
      <c r="C207" s="326"/>
      <c r="D207" s="326"/>
      <c r="E207" s="529"/>
      <c r="F207" s="529"/>
      <c r="G207" s="529"/>
      <c r="H207" s="529"/>
      <c r="I207" s="529"/>
      <c r="J207" s="529"/>
      <c r="K207" s="529"/>
      <c r="L207" s="529"/>
      <c r="M207" s="529"/>
      <c r="N207" s="529"/>
      <c r="O207" s="529"/>
      <c r="P207" s="529"/>
      <c r="Q207" s="529"/>
      <c r="R207" s="529"/>
      <c r="S207" s="529"/>
      <c r="T207" s="165"/>
    </row>
    <row r="208" spans="1:21" x14ac:dyDescent="0.2">
      <c r="A208" s="326"/>
      <c r="B208" s="326"/>
      <c r="C208" s="326"/>
      <c r="D208" s="326"/>
      <c r="E208" s="529"/>
      <c r="F208" s="529"/>
      <c r="G208" s="529"/>
      <c r="H208" s="529"/>
      <c r="I208" s="529"/>
      <c r="J208" s="529"/>
      <c r="K208" s="529"/>
      <c r="L208" s="529"/>
      <c r="M208" s="529"/>
      <c r="N208" s="529"/>
      <c r="O208" s="529"/>
      <c r="P208" s="529"/>
      <c r="Q208" s="529"/>
      <c r="R208" s="529"/>
      <c r="S208" s="529"/>
      <c r="T208" s="165"/>
    </row>
    <row r="209" spans="1:20" x14ac:dyDescent="0.2">
      <c r="A209" s="326"/>
      <c r="B209" s="326"/>
      <c r="C209" s="326"/>
      <c r="D209" s="326"/>
      <c r="E209" s="529"/>
      <c r="F209" s="529"/>
      <c r="G209" s="529"/>
      <c r="H209" s="529"/>
      <c r="I209" s="529"/>
      <c r="J209" s="529"/>
      <c r="K209" s="529"/>
      <c r="L209" s="529"/>
      <c r="M209" s="529"/>
      <c r="N209" s="529"/>
      <c r="O209" s="529"/>
      <c r="P209" s="529"/>
      <c r="Q209" s="529"/>
      <c r="R209" s="529"/>
      <c r="S209" s="529"/>
      <c r="T209" s="165"/>
    </row>
    <row r="210" spans="1:20" x14ac:dyDescent="0.2">
      <c r="A210" s="326"/>
      <c r="B210" s="326"/>
      <c r="C210" s="326"/>
      <c r="D210" s="326"/>
      <c r="E210" s="529"/>
      <c r="F210" s="529"/>
      <c r="G210" s="529"/>
      <c r="H210" s="529"/>
      <c r="I210" s="529"/>
      <c r="J210" s="529"/>
      <c r="K210" s="529"/>
      <c r="L210" s="529"/>
      <c r="M210" s="529"/>
      <c r="N210" s="529"/>
      <c r="O210" s="529"/>
      <c r="P210" s="529"/>
      <c r="Q210" s="529"/>
      <c r="R210" s="529"/>
      <c r="S210" s="529"/>
      <c r="T210" s="165"/>
    </row>
    <row r="211" spans="1:20" x14ac:dyDescent="0.2">
      <c r="A211" s="326"/>
      <c r="B211" s="326"/>
      <c r="C211" s="326"/>
      <c r="D211" s="326"/>
      <c r="E211" s="529"/>
      <c r="F211" s="529"/>
      <c r="G211" s="529"/>
      <c r="H211" s="529"/>
      <c r="I211" s="529"/>
      <c r="J211" s="529"/>
      <c r="K211" s="529"/>
      <c r="L211" s="529"/>
      <c r="M211" s="529"/>
      <c r="N211" s="529"/>
      <c r="O211" s="529"/>
      <c r="P211" s="529"/>
      <c r="Q211" s="529"/>
      <c r="R211" s="529"/>
      <c r="S211" s="529"/>
      <c r="T211" s="165"/>
    </row>
    <row r="212" spans="1:20" x14ac:dyDescent="0.2">
      <c r="A212" s="326"/>
      <c r="B212" s="326"/>
      <c r="C212" s="326"/>
      <c r="D212" s="326"/>
      <c r="E212" s="529"/>
      <c r="F212" s="529"/>
      <c r="G212" s="529"/>
      <c r="H212" s="529"/>
      <c r="I212" s="529"/>
      <c r="J212" s="529"/>
      <c r="K212" s="529"/>
      <c r="L212" s="529"/>
      <c r="M212" s="529"/>
      <c r="N212" s="529"/>
      <c r="O212" s="529"/>
      <c r="P212" s="529"/>
      <c r="Q212" s="529"/>
      <c r="R212" s="529"/>
      <c r="S212" s="529"/>
      <c r="T212" s="165"/>
    </row>
    <row r="213" spans="1:20" x14ac:dyDescent="0.2">
      <c r="A213" s="326"/>
      <c r="B213" s="326"/>
      <c r="C213" s="326"/>
      <c r="D213" s="326"/>
      <c r="E213" s="529"/>
      <c r="F213" s="529"/>
      <c r="G213" s="529"/>
      <c r="H213" s="529"/>
      <c r="I213" s="529"/>
      <c r="J213" s="529"/>
      <c r="K213" s="529"/>
      <c r="L213" s="529"/>
      <c r="M213" s="529"/>
      <c r="N213" s="529"/>
      <c r="O213" s="529"/>
      <c r="P213" s="529"/>
      <c r="Q213" s="529"/>
      <c r="R213" s="529"/>
      <c r="S213" s="529"/>
      <c r="T213" s="165"/>
    </row>
    <row r="214" spans="1:20" x14ac:dyDescent="0.2">
      <c r="A214" s="326"/>
      <c r="B214" s="326"/>
      <c r="C214" s="326"/>
      <c r="D214" s="326"/>
      <c r="E214" s="529"/>
      <c r="F214" s="529"/>
      <c r="G214" s="529"/>
      <c r="H214" s="529"/>
      <c r="I214" s="529"/>
      <c r="J214" s="529"/>
      <c r="K214" s="529"/>
      <c r="L214" s="529"/>
      <c r="M214" s="529"/>
      <c r="N214" s="529"/>
      <c r="O214" s="529"/>
      <c r="P214" s="529"/>
      <c r="Q214" s="529"/>
      <c r="R214" s="529"/>
      <c r="S214" s="529"/>
      <c r="T214" s="165"/>
    </row>
    <row r="215" spans="1:20" x14ac:dyDescent="0.2">
      <c r="A215" s="326"/>
      <c r="B215" s="326"/>
      <c r="C215" s="326"/>
      <c r="D215" s="326"/>
      <c r="E215" s="529"/>
      <c r="F215" s="529"/>
      <c r="G215" s="529"/>
      <c r="H215" s="529"/>
      <c r="I215" s="529"/>
      <c r="J215" s="529"/>
      <c r="K215" s="529"/>
      <c r="L215" s="529"/>
      <c r="M215" s="529"/>
      <c r="N215" s="529"/>
      <c r="O215" s="529"/>
      <c r="P215" s="529"/>
      <c r="Q215" s="529"/>
      <c r="R215" s="529"/>
      <c r="S215" s="529"/>
      <c r="T215" s="165"/>
    </row>
    <row r="216" spans="1:20" x14ac:dyDescent="0.2">
      <c r="A216" s="326"/>
      <c r="B216" s="326"/>
      <c r="C216" s="326"/>
      <c r="D216" s="326"/>
      <c r="E216" s="529"/>
      <c r="F216" s="529"/>
      <c r="G216" s="529"/>
      <c r="H216" s="529"/>
      <c r="I216" s="529"/>
      <c r="J216" s="529"/>
      <c r="K216" s="529"/>
      <c r="L216" s="529"/>
      <c r="M216" s="529"/>
      <c r="N216" s="529"/>
      <c r="O216" s="529"/>
      <c r="P216" s="529"/>
      <c r="Q216" s="529"/>
      <c r="R216" s="529"/>
      <c r="S216" s="529"/>
      <c r="T216" s="165"/>
    </row>
    <row r="217" spans="1:20" x14ac:dyDescent="0.2">
      <c r="A217" s="326"/>
      <c r="B217" s="326"/>
      <c r="C217" s="326"/>
      <c r="D217" s="326"/>
      <c r="E217" s="529"/>
      <c r="F217" s="529"/>
      <c r="G217" s="529"/>
      <c r="H217" s="529"/>
      <c r="I217" s="529"/>
      <c r="J217" s="529"/>
      <c r="K217" s="529"/>
      <c r="L217" s="529"/>
      <c r="M217" s="529"/>
      <c r="N217" s="529"/>
      <c r="O217" s="529"/>
      <c r="P217" s="529"/>
      <c r="Q217" s="529"/>
      <c r="R217" s="529"/>
      <c r="S217" s="529"/>
      <c r="T217" s="165"/>
    </row>
    <row r="218" spans="1:20" x14ac:dyDescent="0.2">
      <c r="A218" s="326"/>
      <c r="B218" s="326"/>
      <c r="C218" s="326"/>
      <c r="D218" s="326"/>
      <c r="E218" s="529"/>
      <c r="F218" s="529"/>
      <c r="G218" s="529"/>
      <c r="H218" s="529"/>
      <c r="I218" s="529"/>
      <c r="J218" s="529"/>
      <c r="K218" s="529"/>
      <c r="L218" s="529"/>
      <c r="M218" s="529"/>
      <c r="N218" s="529"/>
      <c r="O218" s="529"/>
      <c r="P218" s="529"/>
      <c r="Q218" s="529"/>
      <c r="R218" s="529"/>
      <c r="S218" s="529"/>
      <c r="T218" s="165"/>
    </row>
    <row r="219" spans="1:20" x14ac:dyDescent="0.2">
      <c r="A219" s="326"/>
      <c r="B219" s="326"/>
      <c r="C219" s="326"/>
      <c r="D219" s="326"/>
      <c r="E219" s="529"/>
      <c r="F219" s="529"/>
      <c r="G219" s="529"/>
      <c r="H219" s="529"/>
      <c r="I219" s="529"/>
      <c r="J219" s="529"/>
      <c r="K219" s="529"/>
      <c r="L219" s="529"/>
      <c r="M219" s="529"/>
      <c r="N219" s="529"/>
      <c r="O219" s="529"/>
      <c r="P219" s="529"/>
      <c r="Q219" s="529"/>
      <c r="R219" s="529"/>
      <c r="S219" s="529"/>
      <c r="T219" s="165"/>
    </row>
    <row r="220" spans="1:20" x14ac:dyDescent="0.2">
      <c r="A220" s="326"/>
      <c r="B220" s="326"/>
      <c r="C220" s="326"/>
      <c r="D220" s="326"/>
      <c r="E220" s="529"/>
      <c r="F220" s="529"/>
      <c r="G220" s="529"/>
      <c r="H220" s="529"/>
      <c r="I220" s="529"/>
      <c r="J220" s="529"/>
      <c r="K220" s="529"/>
      <c r="L220" s="529"/>
      <c r="M220" s="529"/>
      <c r="N220" s="529"/>
      <c r="O220" s="529"/>
      <c r="P220" s="529"/>
      <c r="Q220" s="529"/>
      <c r="R220" s="529"/>
      <c r="S220" s="529"/>
      <c r="T220" s="165"/>
    </row>
    <row r="221" spans="1:20" x14ac:dyDescent="0.2">
      <c r="A221" s="326"/>
      <c r="B221" s="326"/>
      <c r="C221" s="326"/>
      <c r="D221" s="326"/>
      <c r="E221" s="529"/>
      <c r="F221" s="529"/>
      <c r="G221" s="529"/>
      <c r="H221" s="529"/>
      <c r="I221" s="529"/>
      <c r="J221" s="529"/>
      <c r="K221" s="529"/>
      <c r="L221" s="529"/>
      <c r="M221" s="529"/>
      <c r="N221" s="529"/>
      <c r="O221" s="529"/>
      <c r="P221" s="529"/>
      <c r="Q221" s="529"/>
      <c r="R221" s="529"/>
      <c r="S221" s="529"/>
      <c r="T221" s="165"/>
    </row>
    <row r="222" spans="1:20" x14ac:dyDescent="0.2">
      <c r="A222" s="326"/>
      <c r="B222" s="326"/>
      <c r="C222" s="326"/>
      <c r="D222" s="326"/>
      <c r="E222" s="529"/>
      <c r="F222" s="529"/>
      <c r="G222" s="529"/>
      <c r="H222" s="529"/>
      <c r="I222" s="529"/>
      <c r="J222" s="529"/>
      <c r="K222" s="529"/>
      <c r="L222" s="529"/>
      <c r="M222" s="529"/>
      <c r="N222" s="529"/>
      <c r="O222" s="529"/>
      <c r="P222" s="529"/>
      <c r="Q222" s="529"/>
      <c r="R222" s="529"/>
      <c r="S222" s="529"/>
      <c r="T222" s="165"/>
    </row>
    <row r="223" spans="1:20" x14ac:dyDescent="0.2">
      <c r="A223" s="326"/>
      <c r="B223" s="326"/>
      <c r="C223" s="326"/>
      <c r="D223" s="326"/>
      <c r="E223" s="529"/>
      <c r="F223" s="529"/>
      <c r="G223" s="529"/>
      <c r="H223" s="529"/>
      <c r="I223" s="529"/>
      <c r="J223" s="529"/>
      <c r="K223" s="529"/>
      <c r="L223" s="529"/>
      <c r="M223" s="529"/>
      <c r="N223" s="529"/>
      <c r="O223" s="529"/>
      <c r="P223" s="529"/>
      <c r="Q223" s="529"/>
      <c r="R223" s="529"/>
      <c r="S223" s="529"/>
      <c r="T223" s="165"/>
    </row>
    <row r="224" spans="1:20" x14ac:dyDescent="0.2">
      <c r="A224" s="326"/>
      <c r="B224" s="326"/>
      <c r="C224" s="326"/>
      <c r="D224" s="326"/>
      <c r="E224" s="529"/>
      <c r="F224" s="529"/>
      <c r="G224" s="529"/>
      <c r="H224" s="529"/>
      <c r="I224" s="529"/>
      <c r="J224" s="529"/>
      <c r="K224" s="529"/>
      <c r="L224" s="529"/>
      <c r="M224" s="529"/>
      <c r="N224" s="529"/>
      <c r="O224" s="529"/>
      <c r="P224" s="529"/>
      <c r="Q224" s="529"/>
      <c r="R224" s="529"/>
      <c r="S224" s="529"/>
      <c r="T224" s="165"/>
    </row>
    <row r="225" spans="1:20" x14ac:dyDescent="0.2">
      <c r="A225" s="326"/>
      <c r="B225" s="326"/>
      <c r="C225" s="326"/>
      <c r="D225" s="326"/>
      <c r="E225" s="529"/>
      <c r="F225" s="529"/>
      <c r="G225" s="529"/>
      <c r="H225" s="529"/>
      <c r="I225" s="529"/>
      <c r="J225" s="529"/>
      <c r="K225" s="529"/>
      <c r="L225" s="529"/>
      <c r="M225" s="529"/>
      <c r="N225" s="529"/>
      <c r="O225" s="529"/>
      <c r="P225" s="529"/>
      <c r="Q225" s="529"/>
      <c r="R225" s="529"/>
      <c r="S225" s="529"/>
      <c r="T225" s="165"/>
    </row>
    <row r="226" spans="1:20" x14ac:dyDescent="0.2">
      <c r="A226" s="326"/>
      <c r="B226" s="326"/>
      <c r="C226" s="326"/>
      <c r="D226" s="326"/>
      <c r="E226" s="529"/>
      <c r="F226" s="529"/>
      <c r="G226" s="529"/>
      <c r="H226" s="529"/>
      <c r="I226" s="529"/>
      <c r="J226" s="529"/>
      <c r="K226" s="529"/>
      <c r="L226" s="529"/>
      <c r="M226" s="529"/>
      <c r="N226" s="529"/>
      <c r="O226" s="529"/>
      <c r="P226" s="529"/>
      <c r="Q226" s="529"/>
      <c r="R226" s="529"/>
      <c r="S226" s="529"/>
      <c r="T226" s="165"/>
    </row>
    <row r="227" spans="1:20" x14ac:dyDescent="0.2">
      <c r="A227" s="326"/>
      <c r="B227" s="326"/>
      <c r="C227" s="326"/>
      <c r="D227" s="326"/>
      <c r="E227" s="529"/>
      <c r="F227" s="529"/>
      <c r="G227" s="529"/>
      <c r="H227" s="529"/>
      <c r="I227" s="529"/>
      <c r="J227" s="529"/>
      <c r="K227" s="529"/>
      <c r="L227" s="529"/>
      <c r="M227" s="529"/>
      <c r="N227" s="529"/>
      <c r="O227" s="529"/>
      <c r="P227" s="529"/>
      <c r="Q227" s="529"/>
      <c r="R227" s="529"/>
      <c r="S227" s="529"/>
      <c r="T227" s="165"/>
    </row>
    <row r="228" spans="1:20" x14ac:dyDescent="0.2">
      <c r="A228" s="326"/>
      <c r="B228" s="326"/>
      <c r="C228" s="326"/>
      <c r="D228" s="326"/>
      <c r="E228" s="529"/>
      <c r="F228" s="529"/>
      <c r="G228" s="529"/>
      <c r="H228" s="529"/>
      <c r="I228" s="529"/>
      <c r="J228" s="529"/>
      <c r="K228" s="529"/>
      <c r="L228" s="529"/>
      <c r="M228" s="529"/>
      <c r="N228" s="529"/>
      <c r="O228" s="529"/>
      <c r="P228" s="529"/>
      <c r="Q228" s="529"/>
      <c r="R228" s="529"/>
      <c r="S228" s="529"/>
      <c r="T228" s="165"/>
    </row>
    <row r="229" spans="1:20" x14ac:dyDescent="0.2">
      <c r="A229" s="326"/>
      <c r="B229" s="326"/>
      <c r="C229" s="326"/>
      <c r="D229" s="326"/>
      <c r="E229" s="529"/>
      <c r="F229" s="529"/>
      <c r="G229" s="529"/>
      <c r="H229" s="529"/>
      <c r="I229" s="529"/>
      <c r="J229" s="529"/>
      <c r="K229" s="529"/>
      <c r="L229" s="529"/>
      <c r="M229" s="529"/>
      <c r="N229" s="529"/>
      <c r="O229" s="529"/>
      <c r="P229" s="529"/>
      <c r="Q229" s="529"/>
      <c r="R229" s="529"/>
      <c r="S229" s="529"/>
      <c r="T229" s="165"/>
    </row>
    <row r="230" spans="1:20" x14ac:dyDescent="0.2">
      <c r="A230" s="326"/>
      <c r="B230" s="326"/>
      <c r="C230" s="326"/>
      <c r="D230" s="326"/>
      <c r="E230" s="529"/>
      <c r="F230" s="529"/>
      <c r="G230" s="529"/>
      <c r="H230" s="529"/>
      <c r="I230" s="529"/>
      <c r="J230" s="529"/>
      <c r="K230" s="529"/>
      <c r="L230" s="529"/>
      <c r="M230" s="529"/>
      <c r="N230" s="529"/>
      <c r="O230" s="529"/>
      <c r="P230" s="529"/>
      <c r="Q230" s="529"/>
      <c r="R230" s="529"/>
      <c r="S230" s="529"/>
      <c r="T230" s="165"/>
    </row>
    <row r="231" spans="1:20" x14ac:dyDescent="0.2">
      <c r="A231" s="326"/>
      <c r="B231" s="326"/>
      <c r="C231" s="326"/>
      <c r="D231" s="326"/>
      <c r="E231" s="529"/>
      <c r="F231" s="529"/>
      <c r="G231" s="529"/>
      <c r="H231" s="529"/>
      <c r="I231" s="529"/>
      <c r="J231" s="529"/>
      <c r="K231" s="529"/>
      <c r="L231" s="529"/>
      <c r="M231" s="529"/>
      <c r="N231" s="529"/>
      <c r="O231" s="529"/>
      <c r="P231" s="529"/>
      <c r="Q231" s="529"/>
      <c r="R231" s="529"/>
      <c r="S231" s="529"/>
      <c r="T231" s="165"/>
    </row>
    <row r="232" spans="1:20" x14ac:dyDescent="0.2">
      <c r="A232" s="326"/>
      <c r="B232" s="326"/>
      <c r="C232" s="326"/>
      <c r="D232" s="326"/>
      <c r="E232" s="529"/>
      <c r="F232" s="529"/>
      <c r="G232" s="529"/>
      <c r="H232" s="529"/>
      <c r="I232" s="529"/>
      <c r="J232" s="529"/>
      <c r="K232" s="529"/>
      <c r="L232" s="529"/>
      <c r="M232" s="529"/>
      <c r="N232" s="529"/>
      <c r="O232" s="529"/>
      <c r="P232" s="529"/>
      <c r="Q232" s="529"/>
      <c r="R232" s="529"/>
      <c r="S232" s="529"/>
      <c r="T232" s="165"/>
    </row>
    <row r="233" spans="1:20" x14ac:dyDescent="0.2">
      <c r="A233" s="326"/>
      <c r="B233" s="326"/>
      <c r="C233" s="326"/>
      <c r="D233" s="326"/>
      <c r="E233" s="529"/>
      <c r="F233" s="529"/>
      <c r="G233" s="529"/>
      <c r="H233" s="529"/>
      <c r="I233" s="529"/>
      <c r="J233" s="529"/>
      <c r="K233" s="529"/>
      <c r="L233" s="529"/>
      <c r="M233" s="529"/>
      <c r="N233" s="529"/>
      <c r="O233" s="529"/>
      <c r="P233" s="529"/>
      <c r="Q233" s="529"/>
      <c r="R233" s="529"/>
      <c r="S233" s="529"/>
      <c r="T233" s="165"/>
    </row>
    <row r="234" spans="1:20" x14ac:dyDescent="0.2">
      <c r="A234" s="326"/>
      <c r="B234" s="326"/>
      <c r="C234" s="326"/>
      <c r="D234" s="529"/>
      <c r="E234" s="529"/>
      <c r="F234" s="529"/>
      <c r="G234" s="529"/>
      <c r="H234" s="529"/>
      <c r="I234" s="529"/>
      <c r="J234" s="529"/>
      <c r="K234" s="529"/>
      <c r="L234" s="529"/>
      <c r="M234" s="529"/>
      <c r="N234" s="529"/>
      <c r="O234" s="529"/>
      <c r="P234" s="529"/>
      <c r="Q234" s="529"/>
      <c r="R234" s="529"/>
      <c r="S234" s="529"/>
      <c r="T234" s="162"/>
    </row>
    <row r="235" spans="1:20" x14ac:dyDescent="0.2">
      <c r="A235" s="326"/>
      <c r="B235" s="326"/>
      <c r="C235" s="326"/>
      <c r="D235" s="529"/>
      <c r="E235" s="529"/>
      <c r="F235" s="529"/>
      <c r="G235" s="529"/>
      <c r="H235" s="529"/>
      <c r="I235" s="529"/>
      <c r="J235" s="529"/>
      <c r="K235" s="529"/>
      <c r="L235" s="529"/>
      <c r="M235" s="529"/>
      <c r="N235" s="529"/>
      <c r="O235" s="529"/>
      <c r="P235" s="529"/>
      <c r="Q235" s="529"/>
      <c r="R235" s="529"/>
      <c r="S235" s="529"/>
      <c r="T235" s="162"/>
    </row>
    <row r="236" spans="1:20" x14ac:dyDescent="0.2">
      <c r="A236" s="326"/>
      <c r="B236" s="326"/>
      <c r="C236" s="326"/>
      <c r="D236" s="529"/>
      <c r="E236" s="529"/>
      <c r="F236" s="529"/>
      <c r="G236" s="529"/>
      <c r="H236" s="529"/>
      <c r="I236" s="529"/>
      <c r="J236" s="529"/>
      <c r="K236" s="529"/>
      <c r="L236" s="529"/>
      <c r="M236" s="529"/>
      <c r="N236" s="529"/>
      <c r="O236" s="529"/>
      <c r="P236" s="529"/>
      <c r="Q236" s="529"/>
      <c r="R236" s="529"/>
      <c r="S236" s="529"/>
      <c r="T236" s="162"/>
    </row>
    <row r="237" spans="1:20" x14ac:dyDescent="0.2">
      <c r="A237" s="326"/>
      <c r="B237" s="326"/>
      <c r="C237" s="326"/>
      <c r="D237" s="529"/>
      <c r="E237" s="529"/>
      <c r="F237" s="529"/>
      <c r="G237" s="529"/>
      <c r="H237" s="529"/>
      <c r="I237" s="529"/>
      <c r="J237" s="529"/>
      <c r="K237" s="529"/>
      <c r="L237" s="529"/>
      <c r="M237" s="529"/>
      <c r="N237" s="529"/>
      <c r="O237" s="529"/>
      <c r="P237" s="529"/>
      <c r="Q237" s="529"/>
      <c r="R237" s="529"/>
      <c r="S237" s="529"/>
      <c r="T237" s="162"/>
    </row>
    <row r="238" spans="1:20" x14ac:dyDescent="0.2">
      <c r="A238" s="326"/>
      <c r="B238" s="326"/>
      <c r="C238" s="326"/>
      <c r="D238" s="529"/>
      <c r="E238" s="529"/>
      <c r="F238" s="529"/>
      <c r="G238" s="529"/>
      <c r="H238" s="529"/>
      <c r="I238" s="529"/>
      <c r="J238" s="529"/>
      <c r="K238" s="529"/>
      <c r="L238" s="529"/>
      <c r="M238" s="529"/>
      <c r="N238" s="529"/>
      <c r="O238" s="529"/>
      <c r="P238" s="529"/>
      <c r="Q238" s="529"/>
      <c r="R238" s="529"/>
      <c r="S238" s="529"/>
      <c r="T238" s="162"/>
    </row>
    <row r="239" spans="1:20" x14ac:dyDescent="0.2">
      <c r="A239" s="326"/>
      <c r="B239" s="326"/>
      <c r="C239" s="326"/>
      <c r="D239" s="529"/>
      <c r="E239" s="529"/>
      <c r="F239" s="529"/>
      <c r="G239" s="529"/>
      <c r="H239" s="529"/>
      <c r="I239" s="529"/>
      <c r="J239" s="529"/>
      <c r="K239" s="529"/>
      <c r="L239" s="529"/>
      <c r="M239" s="529"/>
      <c r="N239" s="529"/>
      <c r="O239" s="529"/>
      <c r="P239" s="529"/>
      <c r="Q239" s="529"/>
      <c r="R239" s="529"/>
      <c r="S239" s="529"/>
      <c r="T239" s="162"/>
    </row>
    <row r="240" spans="1:20" x14ac:dyDescent="0.2">
      <c r="A240" s="326"/>
      <c r="B240" s="326"/>
      <c r="C240" s="326"/>
      <c r="D240" s="529"/>
      <c r="E240" s="529"/>
      <c r="F240" s="529"/>
      <c r="G240" s="529"/>
      <c r="H240" s="529"/>
      <c r="I240" s="529"/>
      <c r="J240" s="529"/>
      <c r="K240" s="529"/>
      <c r="L240" s="529"/>
      <c r="M240" s="529"/>
      <c r="N240" s="529"/>
      <c r="O240" s="529"/>
      <c r="P240" s="529"/>
      <c r="Q240" s="529"/>
      <c r="R240" s="529"/>
      <c r="S240" s="529"/>
      <c r="T240" s="162"/>
    </row>
    <row r="241" spans="1:20" x14ac:dyDescent="0.2">
      <c r="A241" s="326"/>
      <c r="B241" s="326"/>
      <c r="C241" s="326"/>
      <c r="D241" s="529"/>
      <c r="E241" s="529"/>
      <c r="F241" s="529"/>
      <c r="G241" s="529"/>
      <c r="H241" s="529"/>
      <c r="I241" s="529"/>
      <c r="J241" s="529"/>
      <c r="K241" s="529"/>
      <c r="L241" s="529"/>
      <c r="M241" s="529"/>
      <c r="N241" s="529"/>
      <c r="O241" s="529"/>
      <c r="P241" s="529"/>
      <c r="Q241" s="529"/>
      <c r="R241" s="529"/>
      <c r="S241" s="529"/>
      <c r="T241" s="162"/>
    </row>
    <row r="242" spans="1:20" x14ac:dyDescent="0.2">
      <c r="A242" s="326"/>
      <c r="B242" s="326"/>
      <c r="C242" s="326"/>
      <c r="D242" s="529"/>
      <c r="E242" s="529"/>
      <c r="F242" s="529"/>
      <c r="G242" s="529"/>
      <c r="H242" s="529"/>
      <c r="I242" s="529"/>
      <c r="J242" s="529"/>
      <c r="K242" s="529"/>
      <c r="L242" s="529"/>
      <c r="M242" s="529"/>
      <c r="N242" s="529"/>
      <c r="O242" s="529"/>
      <c r="P242" s="529"/>
      <c r="Q242" s="529"/>
      <c r="R242" s="529"/>
      <c r="S242" s="529"/>
      <c r="T242" s="162"/>
    </row>
    <row r="243" spans="1:20" x14ac:dyDescent="0.2">
      <c r="A243" s="326"/>
      <c r="B243" s="326"/>
      <c r="C243" s="326"/>
      <c r="D243" s="529"/>
      <c r="E243" s="529"/>
      <c r="F243" s="529"/>
      <c r="G243" s="529"/>
      <c r="H243" s="529"/>
      <c r="I243" s="529"/>
      <c r="J243" s="529"/>
      <c r="K243" s="529"/>
      <c r="L243" s="529"/>
      <c r="M243" s="529"/>
      <c r="N243" s="529"/>
      <c r="O243" s="529"/>
      <c r="P243" s="529"/>
      <c r="Q243" s="529"/>
      <c r="R243" s="529"/>
      <c r="S243" s="529"/>
      <c r="T243" s="162"/>
    </row>
    <row r="244" spans="1:20" x14ac:dyDescent="0.2">
      <c r="A244" s="326"/>
      <c r="B244" s="326"/>
      <c r="C244" s="326"/>
      <c r="D244" s="529"/>
      <c r="E244" s="529"/>
      <c r="F244" s="529"/>
      <c r="G244" s="529"/>
      <c r="H244" s="529"/>
      <c r="I244" s="529"/>
      <c r="J244" s="529"/>
      <c r="K244" s="529"/>
      <c r="L244" s="529"/>
      <c r="M244" s="529"/>
      <c r="N244" s="529"/>
      <c r="O244" s="529"/>
      <c r="P244" s="529"/>
      <c r="Q244" s="529"/>
      <c r="R244" s="529"/>
      <c r="S244" s="529"/>
      <c r="T244" s="162"/>
    </row>
    <row r="245" spans="1:20" x14ac:dyDescent="0.2">
      <c r="A245" s="162"/>
      <c r="B245" s="162"/>
      <c r="C245" s="162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2"/>
    </row>
    <row r="246" spans="1:20" x14ac:dyDescent="0.2">
      <c r="A246" s="162"/>
      <c r="B246" s="162"/>
      <c r="C246" s="162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2"/>
    </row>
    <row r="247" spans="1:20" x14ac:dyDescent="0.2">
      <c r="A247" s="162"/>
      <c r="B247" s="162"/>
      <c r="C247" s="162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2"/>
    </row>
    <row r="248" spans="1:20" x14ac:dyDescent="0.2">
      <c r="A248" s="162"/>
      <c r="B248" s="162"/>
      <c r="C248" s="162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2"/>
    </row>
    <row r="249" spans="1:20" x14ac:dyDescent="0.2">
      <c r="A249" s="162"/>
      <c r="B249" s="162"/>
      <c r="C249" s="162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2"/>
    </row>
    <row r="250" spans="1:20" x14ac:dyDescent="0.2">
      <c r="A250" s="162"/>
      <c r="B250" s="162"/>
      <c r="C250" s="162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2"/>
    </row>
    <row r="251" spans="1:20" x14ac:dyDescent="0.2">
      <c r="A251" s="162"/>
      <c r="B251" s="162"/>
      <c r="C251" s="162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2"/>
    </row>
    <row r="252" spans="1:20" x14ac:dyDescent="0.2">
      <c r="A252" s="162"/>
      <c r="B252" s="162"/>
      <c r="C252" s="162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2"/>
    </row>
    <row r="253" spans="1:20" x14ac:dyDescent="0.2">
      <c r="A253" s="162"/>
      <c r="B253" s="162"/>
      <c r="C253" s="162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2"/>
    </row>
    <row r="254" spans="1:20" x14ac:dyDescent="0.2">
      <c r="A254" s="162"/>
      <c r="B254" s="162"/>
      <c r="C254" s="162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2"/>
    </row>
    <row r="255" spans="1:20" x14ac:dyDescent="0.2">
      <c r="A255" s="162"/>
      <c r="B255" s="162"/>
      <c r="C255" s="162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2"/>
    </row>
    <row r="256" spans="1:20" x14ac:dyDescent="0.2">
      <c r="A256" s="162"/>
      <c r="B256" s="162"/>
      <c r="C256" s="162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2"/>
    </row>
    <row r="257" spans="1:20" x14ac:dyDescent="0.2">
      <c r="A257" s="162"/>
      <c r="B257" s="162"/>
      <c r="C257" s="162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2"/>
    </row>
    <row r="258" spans="1:20" x14ac:dyDescent="0.2">
      <c r="D258" s="160"/>
      <c r="E258" s="160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</row>
    <row r="259" spans="1:20" x14ac:dyDescent="0.2">
      <c r="D259" s="160"/>
      <c r="E259" s="160"/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</row>
    <row r="260" spans="1:20" x14ac:dyDescent="0.2">
      <c r="D260" s="160"/>
      <c r="E260" s="160"/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</row>
    <row r="261" spans="1:20" x14ac:dyDescent="0.2">
      <c r="D261" s="160"/>
      <c r="E261" s="160"/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</row>
    <row r="262" spans="1:20" x14ac:dyDescent="0.2">
      <c r="D262" s="160"/>
      <c r="E262" s="160"/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</row>
    <row r="263" spans="1:20" x14ac:dyDescent="0.2">
      <c r="D263" s="160"/>
      <c r="E263" s="160"/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</row>
    <row r="264" spans="1:20" x14ac:dyDescent="0.2">
      <c r="D264" s="160"/>
      <c r="E264" s="160"/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</row>
    <row r="265" spans="1:20" x14ac:dyDescent="0.2">
      <c r="D265" s="160"/>
      <c r="E265" s="160"/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</row>
    <row r="266" spans="1:20" x14ac:dyDescent="0.2">
      <c r="D266" s="160"/>
      <c r="E266" s="160"/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</row>
  </sheetData>
  <pageMargins left="0.7" right="0.7" top="0.75" bottom="0.75" header="0.3" footer="0.3"/>
  <ignoredErrors>
    <ignoredError sqref="C51:S51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T185"/>
  <sheetViews>
    <sheetView workbookViewId="0"/>
  </sheetViews>
  <sheetFormatPr baseColWidth="10" defaultRowHeight="14.25" x14ac:dyDescent="0.2"/>
  <cols>
    <col min="1" max="1" width="11" style="159"/>
    <col min="2" max="2" width="32.5" style="159" customWidth="1"/>
    <col min="3" max="13" width="11.5" style="159" customWidth="1"/>
    <col min="14" max="19" width="13" style="159" customWidth="1"/>
    <col min="20" max="20" width="12.625" style="159" customWidth="1"/>
    <col min="21" max="21" width="11" style="159"/>
    <col min="22" max="22" width="13.5" style="159" customWidth="1"/>
    <col min="23" max="16384" width="11" style="159"/>
  </cols>
  <sheetData>
    <row r="1" spans="1:20" ht="15" x14ac:dyDescent="0.25">
      <c r="A1" s="161" t="s">
        <v>310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</row>
    <row r="2" spans="1:20" ht="15" x14ac:dyDescent="0.2">
      <c r="A2" s="336" t="s">
        <v>155</v>
      </c>
      <c r="B2" s="162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</row>
    <row r="3" spans="1:20" ht="15" x14ac:dyDescent="0.25">
      <c r="A3" s="161" t="s">
        <v>214</v>
      </c>
      <c r="B3" s="162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</row>
    <row r="4" spans="1:20" ht="15" x14ac:dyDescent="0.25">
      <c r="A4" s="216" t="s">
        <v>347</v>
      </c>
      <c r="B4" s="162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</row>
    <row r="5" spans="1:20" ht="16.5" x14ac:dyDescent="0.25">
      <c r="A5" s="335" t="s">
        <v>164</v>
      </c>
      <c r="B5" s="162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</row>
    <row r="6" spans="1:20" x14ac:dyDescent="0.2">
      <c r="A6" s="44"/>
      <c r="B6" s="162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</row>
    <row r="7" spans="1:20" ht="15" thickBot="1" x14ac:dyDescent="0.25">
      <c r="A7" s="320" t="s">
        <v>54</v>
      </c>
      <c r="B7" s="321" t="s">
        <v>55</v>
      </c>
      <c r="C7" s="322">
        <v>2004</v>
      </c>
      <c r="D7" s="322">
        <v>2005</v>
      </c>
      <c r="E7" s="322">
        <v>2006</v>
      </c>
      <c r="F7" s="322">
        <v>2007</v>
      </c>
      <c r="G7" s="322">
        <v>2008</v>
      </c>
      <c r="H7" s="322">
        <v>2009</v>
      </c>
      <c r="I7" s="322">
        <v>2010</v>
      </c>
      <c r="J7" s="322">
        <v>2011</v>
      </c>
      <c r="K7" s="322">
        <v>2012</v>
      </c>
      <c r="L7" s="322">
        <v>2013</v>
      </c>
      <c r="M7" s="322">
        <v>2014</v>
      </c>
      <c r="N7" s="322">
        <v>2015</v>
      </c>
      <c r="O7" s="322">
        <v>2016</v>
      </c>
      <c r="P7" s="322">
        <v>2017</v>
      </c>
      <c r="Q7" s="322">
        <v>2018</v>
      </c>
      <c r="R7" s="322">
        <v>2019</v>
      </c>
      <c r="S7" s="322">
        <v>2020</v>
      </c>
      <c r="T7" s="322">
        <v>2021</v>
      </c>
    </row>
    <row r="8" spans="1:20" ht="15" thickBot="1" x14ac:dyDescent="0.25">
      <c r="A8" s="509" t="s">
        <v>342</v>
      </c>
      <c r="B8" s="510"/>
      <c r="C8" s="511">
        <f>+C9+C11+C13+C21+C23+C25+C29+C33+C36+C38+C40+C42+C44+C46+C48+C50</f>
        <v>150939.66775678413</v>
      </c>
      <c r="D8" s="511">
        <f t="shared" ref="D8:T8" si="0">+D9+D11+D13+D21+D23+D25+D29+D33+D36+D38+D40+D42+D44+D46+D48+D50</f>
        <v>261906.32536066303</v>
      </c>
      <c r="E8" s="511">
        <f t="shared" si="0"/>
        <v>232052.75640849266</v>
      </c>
      <c r="F8" s="511">
        <f t="shared" si="0"/>
        <v>232005.11812904011</v>
      </c>
      <c r="G8" s="511">
        <f t="shared" si="0"/>
        <v>296530.02029857493</v>
      </c>
      <c r="H8" s="511">
        <f t="shared" si="0"/>
        <v>405306.59721818817</v>
      </c>
      <c r="I8" s="511">
        <f t="shared" si="0"/>
        <v>561832.0830753973</v>
      </c>
      <c r="J8" s="511">
        <f t="shared" si="0"/>
        <v>654230.67571226414</v>
      </c>
      <c r="K8" s="511">
        <f t="shared" si="0"/>
        <v>631860.34812985116</v>
      </c>
      <c r="L8" s="511">
        <f t="shared" si="0"/>
        <v>788923.63614865672</v>
      </c>
      <c r="M8" s="511">
        <f t="shared" si="0"/>
        <v>906871.21870648977</v>
      </c>
      <c r="N8" s="511">
        <f t="shared" si="0"/>
        <v>1566559.7962480118</v>
      </c>
      <c r="O8" s="511">
        <f t="shared" si="0"/>
        <v>1372707.1756860015</v>
      </c>
      <c r="P8" s="511">
        <f t="shared" si="0"/>
        <v>3046368.7110937093</v>
      </c>
      <c r="Q8" s="511">
        <f t="shared" si="0"/>
        <v>3111036.8504296858</v>
      </c>
      <c r="R8" s="511">
        <f t="shared" si="0"/>
        <v>5433031.0317575363</v>
      </c>
      <c r="S8" s="511">
        <f t="shared" si="0"/>
        <v>5689445.3907354483</v>
      </c>
      <c r="T8" s="511">
        <f t="shared" si="0"/>
        <v>14364096.640082838</v>
      </c>
    </row>
    <row r="9" spans="1:20" ht="25.5" x14ac:dyDescent="0.2">
      <c r="A9" s="323">
        <v>1129</v>
      </c>
      <c r="B9" s="324" t="s">
        <v>56</v>
      </c>
      <c r="C9" s="512">
        <f>+C10</f>
        <v>22574.96793134063</v>
      </c>
      <c r="D9" s="512">
        <f t="shared" ref="D9:T9" si="1">+D10</f>
        <v>25283.999999999996</v>
      </c>
      <c r="E9" s="512">
        <f t="shared" si="1"/>
        <v>36950.407244746966</v>
      </c>
      <c r="F9" s="512">
        <f t="shared" si="1"/>
        <v>29180.319023616452</v>
      </c>
      <c r="G9" s="512">
        <f t="shared" si="1"/>
        <v>17908.671844687779</v>
      </c>
      <c r="H9" s="512">
        <f t="shared" si="1"/>
        <v>74127.498457912836</v>
      </c>
      <c r="I9" s="512">
        <f t="shared" si="1"/>
        <v>75658.690164162414</v>
      </c>
      <c r="J9" s="512">
        <f t="shared" si="1"/>
        <v>59642.080076105842</v>
      </c>
      <c r="K9" s="512">
        <f t="shared" si="1"/>
        <v>128901.3042220818</v>
      </c>
      <c r="L9" s="512">
        <f t="shared" si="1"/>
        <v>164306.4952481279</v>
      </c>
      <c r="M9" s="512">
        <f t="shared" si="1"/>
        <v>146796.32809612161</v>
      </c>
      <c r="N9" s="512">
        <f t="shared" si="1"/>
        <v>119918.52386101757</v>
      </c>
      <c r="O9" s="512">
        <f t="shared" si="1"/>
        <v>196228.38636593797</v>
      </c>
      <c r="P9" s="512">
        <f t="shared" si="1"/>
        <v>198978.02118485954</v>
      </c>
      <c r="Q9" s="512">
        <f t="shared" si="1"/>
        <v>593228.59074790613</v>
      </c>
      <c r="R9" s="512">
        <f t="shared" si="1"/>
        <v>932335.46706468891</v>
      </c>
      <c r="S9" s="512">
        <f t="shared" si="1"/>
        <v>1241270.582912616</v>
      </c>
      <c r="T9" s="512">
        <f t="shared" si="1"/>
        <v>3142200</v>
      </c>
    </row>
    <row r="10" spans="1:20" x14ac:dyDescent="0.2">
      <c r="A10" s="513"/>
      <c r="B10" s="327" t="s">
        <v>57</v>
      </c>
      <c r="C10" s="514">
        <v>22574.96793134063</v>
      </c>
      <c r="D10" s="514">
        <v>25283.999999999996</v>
      </c>
      <c r="E10" s="514">
        <v>36950.407244746966</v>
      </c>
      <c r="F10" s="514">
        <v>29180.319023616452</v>
      </c>
      <c r="G10" s="514">
        <v>17908.671844687779</v>
      </c>
      <c r="H10" s="514">
        <v>74127.498457912836</v>
      </c>
      <c r="I10" s="514">
        <v>75658.690164162414</v>
      </c>
      <c r="J10" s="514">
        <v>59642.080076105842</v>
      </c>
      <c r="K10" s="514">
        <v>128901.3042220818</v>
      </c>
      <c r="L10" s="514">
        <v>164306.4952481279</v>
      </c>
      <c r="M10" s="514">
        <v>146796.32809612161</v>
      </c>
      <c r="N10" s="514">
        <v>119918.52386101757</v>
      </c>
      <c r="O10" s="514">
        <v>196228.38636593797</v>
      </c>
      <c r="P10" s="514">
        <v>198978.02118485954</v>
      </c>
      <c r="Q10" s="514">
        <v>593228.59074790613</v>
      </c>
      <c r="R10" s="514">
        <v>932335.46706468891</v>
      </c>
      <c r="S10" s="514">
        <v>1241270.582912616</v>
      </c>
      <c r="T10" s="514">
        <v>3142200</v>
      </c>
    </row>
    <row r="11" spans="1:20" x14ac:dyDescent="0.2">
      <c r="A11" s="323">
        <v>1131</v>
      </c>
      <c r="B11" s="324" t="s">
        <v>45</v>
      </c>
      <c r="C11" s="512">
        <f>+C12</f>
        <v>16.480000000000004</v>
      </c>
      <c r="D11" s="512">
        <f t="shared" ref="D11:T11" si="2">+D12</f>
        <v>9.0145454545445656</v>
      </c>
      <c r="E11" s="512">
        <f t="shared" si="2"/>
        <v>3.8913777195008614</v>
      </c>
      <c r="F11" s="512">
        <f t="shared" si="2"/>
        <v>7.1143333333333327</v>
      </c>
      <c r="G11" s="512">
        <f t="shared" si="2"/>
        <v>5.9388394366197179</v>
      </c>
      <c r="H11" s="512">
        <f t="shared" si="2"/>
        <v>9.5680000000000014</v>
      </c>
      <c r="I11" s="512">
        <f t="shared" si="2"/>
        <v>5.7666666666666639</v>
      </c>
      <c r="J11" s="512">
        <f t="shared" si="2"/>
        <v>4.6533333333333324</v>
      </c>
      <c r="K11" s="512">
        <f t="shared" si="2"/>
        <v>10.90909090909088</v>
      </c>
      <c r="L11" s="512">
        <f t="shared" si="2"/>
        <v>14.81666666666664</v>
      </c>
      <c r="M11" s="512">
        <f t="shared" si="2"/>
        <v>20.62666666666664</v>
      </c>
      <c r="N11" s="512">
        <f t="shared" si="2"/>
        <v>22.686666666666639</v>
      </c>
      <c r="O11" s="512">
        <f t="shared" si="2"/>
        <v>20.64</v>
      </c>
      <c r="P11" s="512">
        <f t="shared" si="2"/>
        <v>26.16</v>
      </c>
      <c r="Q11" s="512">
        <f t="shared" si="2"/>
        <v>32.64</v>
      </c>
      <c r="R11" s="512">
        <f t="shared" si="2"/>
        <v>46.72</v>
      </c>
      <c r="S11" s="512">
        <f t="shared" si="2"/>
        <v>87.6</v>
      </c>
      <c r="T11" s="512">
        <f t="shared" si="2"/>
        <v>97.135999999999996</v>
      </c>
    </row>
    <row r="12" spans="1:20" x14ac:dyDescent="0.2">
      <c r="A12" s="323"/>
      <c r="B12" s="327" t="s">
        <v>58</v>
      </c>
      <c r="C12" s="514">
        <v>16.480000000000004</v>
      </c>
      <c r="D12" s="514">
        <v>9.0145454545445656</v>
      </c>
      <c r="E12" s="514">
        <v>3.8913777195008614</v>
      </c>
      <c r="F12" s="514">
        <v>7.1143333333333327</v>
      </c>
      <c r="G12" s="514">
        <v>5.9388394366197179</v>
      </c>
      <c r="H12" s="514">
        <v>9.5680000000000014</v>
      </c>
      <c r="I12" s="514">
        <v>5.7666666666666639</v>
      </c>
      <c r="J12" s="514">
        <v>4.6533333333333324</v>
      </c>
      <c r="K12" s="514">
        <v>10.90909090909088</v>
      </c>
      <c r="L12" s="514">
        <v>14.81666666666664</v>
      </c>
      <c r="M12" s="514">
        <v>20.62666666666664</v>
      </c>
      <c r="N12" s="514">
        <v>22.686666666666639</v>
      </c>
      <c r="O12" s="514">
        <v>20.64</v>
      </c>
      <c r="P12" s="514">
        <v>26.16</v>
      </c>
      <c r="Q12" s="514">
        <v>32.64</v>
      </c>
      <c r="R12" s="514">
        <v>46.72</v>
      </c>
      <c r="S12" s="514">
        <v>87.6</v>
      </c>
      <c r="T12" s="514">
        <v>97.135999999999996</v>
      </c>
    </row>
    <row r="13" spans="1:20" ht="25.5" x14ac:dyDescent="0.2">
      <c r="A13" s="323">
        <v>1132</v>
      </c>
      <c r="B13" s="324" t="s">
        <v>59</v>
      </c>
      <c r="C13" s="512">
        <f>SUM(C14:C20)</f>
        <v>4808.1607805618123</v>
      </c>
      <c r="D13" s="512">
        <f t="shared" ref="D13:T13" si="3">SUM(D14:D20)</f>
        <v>8425.1830101010128</v>
      </c>
      <c r="E13" s="512">
        <f t="shared" si="3"/>
        <v>8484.8736383281248</v>
      </c>
      <c r="F13" s="512">
        <f t="shared" si="3"/>
        <v>10330.436612802758</v>
      </c>
      <c r="G13" s="512">
        <f t="shared" si="3"/>
        <v>11655.51510686198</v>
      </c>
      <c r="H13" s="512">
        <f t="shared" si="3"/>
        <v>17395.97431184724</v>
      </c>
      <c r="I13" s="512">
        <f t="shared" si="3"/>
        <v>17279.926485994078</v>
      </c>
      <c r="J13" s="512">
        <f t="shared" si="3"/>
        <v>23119.902359218973</v>
      </c>
      <c r="K13" s="512">
        <f t="shared" si="3"/>
        <v>32899.00693627444</v>
      </c>
      <c r="L13" s="512">
        <f t="shared" si="3"/>
        <v>45307.731332258285</v>
      </c>
      <c r="M13" s="512">
        <f t="shared" si="3"/>
        <v>68115.732546962623</v>
      </c>
      <c r="N13" s="512">
        <f t="shared" si="3"/>
        <v>94460.738600346929</v>
      </c>
      <c r="O13" s="512">
        <f t="shared" si="3"/>
        <v>82613.381323520603</v>
      </c>
      <c r="P13" s="512">
        <f t="shared" si="3"/>
        <v>79359.35190291176</v>
      </c>
      <c r="Q13" s="512">
        <f t="shared" si="3"/>
        <v>138426.82162599242</v>
      </c>
      <c r="R13" s="512">
        <f t="shared" si="3"/>
        <v>125824.1858974738</v>
      </c>
      <c r="S13" s="512">
        <f t="shared" si="3"/>
        <v>188702.82568016544</v>
      </c>
      <c r="T13" s="512">
        <f t="shared" si="3"/>
        <v>218647.6168124215</v>
      </c>
    </row>
    <row r="14" spans="1:20" x14ac:dyDescent="0.2">
      <c r="A14" s="513"/>
      <c r="B14" s="327" t="s">
        <v>60</v>
      </c>
      <c r="C14" s="514">
        <v>102.8815474537037</v>
      </c>
      <c r="D14" s="514">
        <v>119.93963636363435</v>
      </c>
      <c r="E14" s="514">
        <v>112.03052234523213</v>
      </c>
      <c r="F14" s="514">
        <v>149.92001619763781</v>
      </c>
      <c r="G14" s="514">
        <v>591.36971697446336</v>
      </c>
      <c r="H14" s="514">
        <v>358.82502138283002</v>
      </c>
      <c r="I14" s="514">
        <v>832.05589689093961</v>
      </c>
      <c r="J14" s="514">
        <v>1160.0438128186438</v>
      </c>
      <c r="K14" s="514">
        <v>1680.8186303827733</v>
      </c>
      <c r="L14" s="514">
        <v>1920.9355775803122</v>
      </c>
      <c r="M14" s="514">
        <v>3318.5762882347813</v>
      </c>
      <c r="N14" s="514">
        <v>4558.9633885261001</v>
      </c>
      <c r="O14" s="514">
        <v>7070.779401144433</v>
      </c>
      <c r="P14" s="514">
        <v>6723.2745215310852</v>
      </c>
      <c r="Q14" s="514">
        <v>7165.1857511534354</v>
      </c>
      <c r="R14" s="514">
        <v>9657.5516396744497</v>
      </c>
      <c r="S14" s="514">
        <v>9450.0408557170886</v>
      </c>
      <c r="T14" s="514">
        <v>12149.917528195461</v>
      </c>
    </row>
    <row r="15" spans="1:20" x14ac:dyDescent="0.2">
      <c r="A15" s="329"/>
      <c r="B15" s="327" t="s">
        <v>61</v>
      </c>
      <c r="C15" s="514">
        <v>376.99200000000002</v>
      </c>
      <c r="D15" s="514">
        <v>237.58236363636263</v>
      </c>
      <c r="E15" s="514">
        <v>260.88147804195864</v>
      </c>
      <c r="F15" s="514">
        <v>1084.4342668531403</v>
      </c>
      <c r="G15" s="514">
        <v>145.4014199745971</v>
      </c>
      <c r="H15" s="514">
        <v>784.27187447727658</v>
      </c>
      <c r="I15" s="514">
        <v>472.1269742132352</v>
      </c>
      <c r="J15" s="514">
        <v>619.32486289168628</v>
      </c>
      <c r="K15" s="514">
        <v>607.93183745217937</v>
      </c>
      <c r="L15" s="514">
        <v>972.5086515164503</v>
      </c>
      <c r="M15" s="514">
        <v>1313.615833175337</v>
      </c>
      <c r="N15" s="514">
        <v>3062.4452381399055</v>
      </c>
      <c r="O15" s="514">
        <v>1427.3182270616353</v>
      </c>
      <c r="P15" s="514">
        <v>823.94359978526256</v>
      </c>
      <c r="Q15" s="514">
        <v>3346.8151531100416</v>
      </c>
      <c r="R15" s="514">
        <v>2831.394682226673</v>
      </c>
      <c r="S15" s="514">
        <v>3264.7853699455795</v>
      </c>
      <c r="T15" s="514">
        <v>3620.2477636582475</v>
      </c>
    </row>
    <row r="16" spans="1:20" x14ac:dyDescent="0.2">
      <c r="A16" s="513"/>
      <c r="B16" s="327" t="s">
        <v>62</v>
      </c>
      <c r="C16" s="514">
        <v>483.48998310810811</v>
      </c>
      <c r="D16" s="514">
        <v>488.68541666665897</v>
      </c>
      <c r="E16" s="514">
        <v>390.48179487180545</v>
      </c>
      <c r="F16" s="514">
        <v>428.58961538462461</v>
      </c>
      <c r="G16" s="514">
        <v>430.5859241396825</v>
      </c>
      <c r="H16" s="514">
        <v>398.37134567799848</v>
      </c>
      <c r="I16" s="514">
        <v>1319.3345250188941</v>
      </c>
      <c r="J16" s="514">
        <v>1583.2014300226749</v>
      </c>
      <c r="K16" s="514">
        <v>1236.0716449338599</v>
      </c>
      <c r="L16" s="514">
        <v>1796.7888180668924</v>
      </c>
      <c r="M16" s="514">
        <v>2282.757109320044</v>
      </c>
      <c r="N16" s="514">
        <v>6381.342213795685</v>
      </c>
      <c r="O16" s="514">
        <v>10640.272049823123</v>
      </c>
      <c r="P16" s="514">
        <v>18906.707321337857</v>
      </c>
      <c r="Q16" s="514">
        <v>17900.312509875272</v>
      </c>
      <c r="R16" s="514">
        <v>5997.7269296267532</v>
      </c>
      <c r="S16" s="514">
        <v>9094.6412501814975</v>
      </c>
      <c r="T16" s="514">
        <v>16773.246857709739</v>
      </c>
    </row>
    <row r="17" spans="1:20" x14ac:dyDescent="0.2">
      <c r="A17" s="329"/>
      <c r="B17" s="327" t="s">
        <v>63</v>
      </c>
      <c r="C17" s="514">
        <v>716.68</v>
      </c>
      <c r="D17" s="514">
        <v>1576.1284848484906</v>
      </c>
      <c r="E17" s="514">
        <v>2588.3782634032568</v>
      </c>
      <c r="F17" s="514">
        <v>3596.0999533799641</v>
      </c>
      <c r="G17" s="514">
        <v>3409.0915610583143</v>
      </c>
      <c r="H17" s="514">
        <v>7225.2600422105679</v>
      </c>
      <c r="I17" s="514">
        <v>4819.4309669031154</v>
      </c>
      <c r="J17" s="514">
        <v>5365.2627738174951</v>
      </c>
      <c r="K17" s="514">
        <v>8493.7262472899038</v>
      </c>
      <c r="L17" s="514">
        <v>12098.577277433142</v>
      </c>
      <c r="M17" s="514">
        <v>18088.838303442622</v>
      </c>
      <c r="N17" s="514">
        <v>23403.753995833646</v>
      </c>
      <c r="O17" s="514">
        <v>12216.632502847222</v>
      </c>
      <c r="P17" s="514">
        <v>13233.296326412954</v>
      </c>
      <c r="Q17" s="514">
        <v>38216.559794036395</v>
      </c>
      <c r="R17" s="514">
        <v>22049.938337335436</v>
      </c>
      <c r="S17" s="514">
        <v>48499.864370102892</v>
      </c>
      <c r="T17" s="514">
        <v>53778.182942615458</v>
      </c>
    </row>
    <row r="18" spans="1:20" x14ac:dyDescent="0.2">
      <c r="A18" s="329"/>
      <c r="B18" s="327" t="s">
        <v>64</v>
      </c>
      <c r="C18" s="514">
        <v>108.40124999999999</v>
      </c>
      <c r="D18" s="514">
        <v>207.98731060605971</v>
      </c>
      <c r="E18" s="514">
        <v>224.01012092461116</v>
      </c>
      <c r="F18" s="514">
        <v>361.90394583588346</v>
      </c>
      <c r="G18" s="514">
        <v>76.018951893536041</v>
      </c>
      <c r="H18" s="514">
        <v>209.0639612668092</v>
      </c>
      <c r="I18" s="514">
        <v>328.69425826313761</v>
      </c>
      <c r="J18" s="514">
        <v>458.26216968346847</v>
      </c>
      <c r="K18" s="514">
        <v>320.304428409227</v>
      </c>
      <c r="L18" s="514">
        <v>934.7405498323742</v>
      </c>
      <c r="M18" s="514">
        <v>1111.0059106579072</v>
      </c>
      <c r="N18" s="514">
        <v>1212.6152131094047</v>
      </c>
      <c r="O18" s="514">
        <v>3168.7704639317508</v>
      </c>
      <c r="P18" s="514">
        <v>1869.4810996647498</v>
      </c>
      <c r="Q18" s="514">
        <v>1986.5106165037632</v>
      </c>
      <c r="R18" s="514">
        <v>747.79243986589995</v>
      </c>
      <c r="S18" s="514">
        <v>1637.6654433063209</v>
      </c>
      <c r="T18" s="514">
        <v>2865.9145257860619</v>
      </c>
    </row>
    <row r="19" spans="1:20" x14ac:dyDescent="0.2">
      <c r="A19" s="329"/>
      <c r="B19" s="327" t="s">
        <v>65</v>
      </c>
      <c r="C19" s="514">
        <v>2630.9160000000002</v>
      </c>
      <c r="D19" s="514">
        <v>4451.2719191919314</v>
      </c>
      <c r="E19" s="514">
        <v>3775.7183818181879</v>
      </c>
      <c r="F19" s="514">
        <v>2876.245225407928</v>
      </c>
      <c r="G19" s="514">
        <v>6644.2979390917708</v>
      </c>
      <c r="H19" s="514">
        <v>6815.6778233916239</v>
      </c>
      <c r="I19" s="514">
        <v>4111.7083579861837</v>
      </c>
      <c r="J19" s="514">
        <v>9180.5957871634855</v>
      </c>
      <c r="K19" s="514">
        <v>13841.641699050679</v>
      </c>
      <c r="L19" s="514">
        <v>17471.639285339596</v>
      </c>
      <c r="M19" s="514">
        <v>28295.045674036497</v>
      </c>
      <c r="N19" s="514">
        <v>34503.37975168987</v>
      </c>
      <c r="O19" s="514">
        <v>31112.481461846899</v>
      </c>
      <c r="P19" s="514">
        <v>25319.46725707284</v>
      </c>
      <c r="Q19" s="514">
        <v>38853.146994088107</v>
      </c>
      <c r="R19" s="514">
        <v>53235.802950768528</v>
      </c>
      <c r="S19" s="514">
        <v>65670.807579981818</v>
      </c>
      <c r="T19" s="514">
        <v>72817.189758457404</v>
      </c>
    </row>
    <row r="20" spans="1:20" x14ac:dyDescent="0.2">
      <c r="A20" s="329"/>
      <c r="B20" s="327" t="s">
        <v>66</v>
      </c>
      <c r="C20" s="514">
        <v>388.8</v>
      </c>
      <c r="D20" s="514">
        <v>1343.5878787878762</v>
      </c>
      <c r="E20" s="514">
        <v>1133.3730769230726</v>
      </c>
      <c r="F20" s="514">
        <v>1833.2435897435787</v>
      </c>
      <c r="G20" s="514">
        <v>358.74959372961735</v>
      </c>
      <c r="H20" s="514">
        <v>1604.5042434401348</v>
      </c>
      <c r="I20" s="514">
        <v>5396.5755067185737</v>
      </c>
      <c r="J20" s="514">
        <v>4753.2115228215198</v>
      </c>
      <c r="K20" s="514">
        <v>6718.5124487558178</v>
      </c>
      <c r="L20" s="514">
        <v>10112.541172489517</v>
      </c>
      <c r="M20" s="514">
        <v>13705.89342809544</v>
      </c>
      <c r="N20" s="514">
        <v>21338.238799252307</v>
      </c>
      <c r="O20" s="514">
        <v>16977.127216865538</v>
      </c>
      <c r="P20" s="514">
        <v>12483.181777107015</v>
      </c>
      <c r="Q20" s="514">
        <v>30958.290807225403</v>
      </c>
      <c r="R20" s="514">
        <v>31303.978917976056</v>
      </c>
      <c r="S20" s="514">
        <v>51085.020810930248</v>
      </c>
      <c r="T20" s="514">
        <v>56642.917435999123</v>
      </c>
    </row>
    <row r="21" spans="1:20" x14ac:dyDescent="0.2">
      <c r="A21" s="323">
        <v>1211</v>
      </c>
      <c r="B21" s="324" t="s">
        <v>67</v>
      </c>
      <c r="C21" s="512">
        <f>+C22</f>
        <v>15439.322701884788</v>
      </c>
      <c r="D21" s="512">
        <f t="shared" ref="D21" si="4">+D22</f>
        <v>21484.801087660191</v>
      </c>
      <c r="E21" s="512">
        <f t="shared" ref="E21" si="5">+E22</f>
        <v>24663.787918792645</v>
      </c>
      <c r="F21" s="512">
        <f t="shared" ref="F21" si="6">+F22</f>
        <v>26115.276912292684</v>
      </c>
      <c r="G21" s="512">
        <f t="shared" ref="G21" si="7">+G22</f>
        <v>29708.532098120235</v>
      </c>
      <c r="H21" s="512">
        <f t="shared" ref="H21" si="8">+H22</f>
        <v>28302.539213947046</v>
      </c>
      <c r="I21" s="512">
        <f t="shared" ref="I21" si="9">+I22</f>
        <v>90006.014421300002</v>
      </c>
      <c r="J21" s="512">
        <f t="shared" ref="J21" si="10">+J22</f>
        <v>124218.11872742999</v>
      </c>
      <c r="K21" s="512">
        <f t="shared" ref="K21" si="11">+K22</f>
        <v>107947.30708999</v>
      </c>
      <c r="L21" s="512">
        <f t="shared" ref="L21" si="12">+L22</f>
        <v>138577.10212125001</v>
      </c>
      <c r="M21" s="512">
        <f t="shared" ref="M21" si="13">+M22</f>
        <v>157127.44859538999</v>
      </c>
      <c r="N21" s="512">
        <f t="shared" ref="N21" si="14">+N22</f>
        <v>201224.625</v>
      </c>
      <c r="O21" s="512">
        <f t="shared" ref="O21" si="15">+O22</f>
        <v>197200.54343352004</v>
      </c>
      <c r="P21" s="512">
        <f t="shared" ref="P21" si="16">+P22</f>
        <v>371104.16885724</v>
      </c>
      <c r="Q21" s="512">
        <f t="shared" ref="Q21" si="17">+Q22</f>
        <v>827910.67799999996</v>
      </c>
      <c r="R21" s="512">
        <f t="shared" ref="R21:T21" si="18">+R22</f>
        <v>1174507.2960000001</v>
      </c>
      <c r="S21" s="512">
        <f t="shared" si="18"/>
        <v>1403982.655</v>
      </c>
      <c r="T21" s="512">
        <f t="shared" si="18"/>
        <v>2013771.375</v>
      </c>
    </row>
    <row r="22" spans="1:20" x14ac:dyDescent="0.2">
      <c r="A22" s="329"/>
      <c r="B22" s="327" t="s">
        <v>68</v>
      </c>
      <c r="C22" s="514">
        <v>15439.322701884788</v>
      </c>
      <c r="D22" s="514">
        <v>21484.801087660191</v>
      </c>
      <c r="E22" s="514">
        <v>24663.787918792645</v>
      </c>
      <c r="F22" s="514">
        <v>26115.276912292684</v>
      </c>
      <c r="G22" s="514">
        <v>29708.532098120235</v>
      </c>
      <c r="H22" s="514">
        <v>28302.539213947046</v>
      </c>
      <c r="I22" s="514">
        <v>90006.014421300002</v>
      </c>
      <c r="J22" s="514">
        <v>124218.11872742999</v>
      </c>
      <c r="K22" s="514">
        <v>107947.30708999</v>
      </c>
      <c r="L22" s="514">
        <v>138577.10212125001</v>
      </c>
      <c r="M22" s="514">
        <v>157127.44859538999</v>
      </c>
      <c r="N22" s="514">
        <v>201224.625</v>
      </c>
      <c r="O22" s="514">
        <v>197200.54343352004</v>
      </c>
      <c r="P22" s="514">
        <v>371104.16885724</v>
      </c>
      <c r="Q22" s="514">
        <v>827910.67799999996</v>
      </c>
      <c r="R22" s="514">
        <v>1174507.2960000001</v>
      </c>
      <c r="S22" s="514">
        <v>1403982.655</v>
      </c>
      <c r="T22" s="514">
        <v>2013771.375</v>
      </c>
    </row>
    <row r="23" spans="1:20" x14ac:dyDescent="0.2">
      <c r="A23" s="323">
        <v>1220</v>
      </c>
      <c r="B23" s="324" t="s">
        <v>48</v>
      </c>
      <c r="C23" s="512">
        <f>+C24</f>
        <v>383.33445402326777</v>
      </c>
      <c r="D23" s="512">
        <f t="shared" ref="D23" si="19">+D24</f>
        <v>302.25</v>
      </c>
      <c r="E23" s="512">
        <f t="shared" ref="E23" si="20">+E24</f>
        <v>533.9230769230868</v>
      </c>
      <c r="F23" s="512">
        <f t="shared" ref="F23" si="21">+F24</f>
        <v>520.85274725276395</v>
      </c>
      <c r="G23" s="512">
        <f t="shared" ref="G23" si="22">+G24</f>
        <v>98.534175824202563</v>
      </c>
      <c r="H23" s="512">
        <f t="shared" ref="H23" si="23">+H24</f>
        <v>1342.5936880466495</v>
      </c>
      <c r="I23" s="512">
        <f t="shared" ref="I23" si="24">+I24</f>
        <v>1649.0299349629991</v>
      </c>
      <c r="J23" s="512">
        <f t="shared" ref="J23" si="25">+J24</f>
        <v>1827.8172321628838</v>
      </c>
      <c r="K23" s="512">
        <f t="shared" ref="K23" si="26">+K24</f>
        <v>2859.5061269342987</v>
      </c>
      <c r="L23" s="512">
        <f t="shared" ref="L23" si="27">+L24</f>
        <v>3363.8005180533773</v>
      </c>
      <c r="M23" s="512">
        <f t="shared" ref="M23" si="28">+M24</f>
        <v>4702.0889173670603</v>
      </c>
      <c r="N23" s="512">
        <f t="shared" ref="N23" si="29">+N24</f>
        <v>4272.2453894851533</v>
      </c>
      <c r="O23" s="512">
        <f t="shared" ref="O23" si="30">+O24</f>
        <v>12041.875244143346</v>
      </c>
      <c r="P23" s="512">
        <f t="shared" ref="P23" si="31">+P24</f>
        <v>14871.807006055154</v>
      </c>
      <c r="Q23" s="512">
        <f t="shared" ref="Q23" si="32">+Q24</f>
        <v>21798.617880476209</v>
      </c>
      <c r="R23" s="512">
        <f t="shared" ref="R23" si="33">+R24</f>
        <v>32351.476946043069</v>
      </c>
      <c r="S23" s="512">
        <f t="shared" ref="S23:T23" si="34">+S24</f>
        <v>39819.605392838406</v>
      </c>
      <c r="T23" s="512">
        <f t="shared" si="34"/>
        <v>67680.463793675648</v>
      </c>
    </row>
    <row r="24" spans="1:20" x14ac:dyDescent="0.2">
      <c r="A24" s="329"/>
      <c r="B24" s="327" t="s">
        <v>69</v>
      </c>
      <c r="C24" s="514">
        <v>383.33445402326777</v>
      </c>
      <c r="D24" s="514">
        <v>302.25</v>
      </c>
      <c r="E24" s="514">
        <v>533.9230769230868</v>
      </c>
      <c r="F24" s="514">
        <v>520.85274725276395</v>
      </c>
      <c r="G24" s="514">
        <v>98.534175824202563</v>
      </c>
      <c r="H24" s="514">
        <v>1342.5936880466495</v>
      </c>
      <c r="I24" s="514">
        <v>1649.0299349629991</v>
      </c>
      <c r="J24" s="514">
        <v>1827.8172321628838</v>
      </c>
      <c r="K24" s="514">
        <v>2859.5061269342987</v>
      </c>
      <c r="L24" s="514">
        <v>3363.8005180533773</v>
      </c>
      <c r="M24" s="514">
        <v>4702.0889173670603</v>
      </c>
      <c r="N24" s="514">
        <v>4272.2453894851533</v>
      </c>
      <c r="O24" s="514">
        <v>12041.875244143346</v>
      </c>
      <c r="P24" s="514">
        <v>14871.807006055154</v>
      </c>
      <c r="Q24" s="514">
        <v>21798.617880476209</v>
      </c>
      <c r="R24" s="514">
        <v>32351.476946043069</v>
      </c>
      <c r="S24" s="514">
        <v>39819.605392838406</v>
      </c>
      <c r="T24" s="514">
        <v>67680.463793675648</v>
      </c>
    </row>
    <row r="25" spans="1:20" x14ac:dyDescent="0.2">
      <c r="A25" s="323">
        <v>1231</v>
      </c>
      <c r="B25" s="324" t="s">
        <v>46</v>
      </c>
      <c r="C25" s="512">
        <f>SUM(C26:C28)</f>
        <v>1287.515625</v>
      </c>
      <c r="D25" s="512">
        <f t="shared" ref="D25:T25" si="35">SUM(D26:D28)</f>
        <v>2468.2077536965903</v>
      </c>
      <c r="E25" s="512">
        <f t="shared" si="35"/>
        <v>1945.9143265844168</v>
      </c>
      <c r="F25" s="512">
        <f t="shared" si="35"/>
        <v>1924.2597504621392</v>
      </c>
      <c r="G25" s="512">
        <f t="shared" si="35"/>
        <v>2603.2745082983365</v>
      </c>
      <c r="H25" s="512">
        <f t="shared" si="35"/>
        <v>5496.7856785714284</v>
      </c>
      <c r="I25" s="512">
        <f t="shared" si="35"/>
        <v>6327.5649880952396</v>
      </c>
      <c r="J25" s="512">
        <f t="shared" si="35"/>
        <v>6344.6891623376614</v>
      </c>
      <c r="K25" s="512">
        <f t="shared" si="35"/>
        <v>7936.9587857142888</v>
      </c>
      <c r="L25" s="512">
        <f t="shared" si="35"/>
        <v>10873.477714285711</v>
      </c>
      <c r="M25" s="512">
        <f t="shared" si="35"/>
        <v>12329.364603174605</v>
      </c>
      <c r="N25" s="512">
        <f t="shared" si="35"/>
        <v>10971.968766233764</v>
      </c>
      <c r="O25" s="512">
        <f t="shared" si="35"/>
        <v>11185.594214285715</v>
      </c>
      <c r="P25" s="512">
        <f t="shared" si="35"/>
        <v>9158.4557857142881</v>
      </c>
      <c r="Q25" s="512">
        <f t="shared" si="35"/>
        <v>15913.655428571434</v>
      </c>
      <c r="R25" s="512">
        <f t="shared" si="35"/>
        <v>23848.336285714289</v>
      </c>
      <c r="S25" s="512">
        <f t="shared" si="35"/>
        <v>46273.200142857153</v>
      </c>
      <c r="T25" s="512">
        <f t="shared" si="35"/>
        <v>78650.55736428572</v>
      </c>
    </row>
    <row r="26" spans="1:20" x14ac:dyDescent="0.2">
      <c r="A26" s="329"/>
      <c r="B26" s="327" t="s">
        <v>70</v>
      </c>
      <c r="C26" s="514">
        <v>736.2</v>
      </c>
      <c r="D26" s="514">
        <v>1563.3383999999999</v>
      </c>
      <c r="E26" s="514">
        <v>1256.280923076959</v>
      </c>
      <c r="F26" s="514">
        <v>1320.6262813187382</v>
      </c>
      <c r="G26" s="514">
        <v>126.72800000000001</v>
      </c>
      <c r="H26" s="514">
        <v>3664.0012499999993</v>
      </c>
      <c r="I26" s="514">
        <v>3790.6580833333314</v>
      </c>
      <c r="J26" s="514">
        <v>4050.614590909091</v>
      </c>
      <c r="K26" s="514">
        <v>5507.4845000000032</v>
      </c>
      <c r="L26" s="514">
        <v>6893.7504999999956</v>
      </c>
      <c r="M26" s="514">
        <v>5624.3984999999993</v>
      </c>
      <c r="N26" s="514">
        <v>5511.6599999999989</v>
      </c>
      <c r="O26" s="514">
        <v>7115.0520000000006</v>
      </c>
      <c r="P26" s="514">
        <v>5010.6000000000004</v>
      </c>
      <c r="Q26" s="514">
        <v>10083.832500000002</v>
      </c>
      <c r="R26" s="514">
        <v>11875.121999999999</v>
      </c>
      <c r="S26" s="514">
        <v>22134.325499999999</v>
      </c>
      <c r="T26" s="514">
        <v>37622.090100000001</v>
      </c>
    </row>
    <row r="27" spans="1:20" x14ac:dyDescent="0.2">
      <c r="A27" s="513"/>
      <c r="B27" s="327" t="s">
        <v>71</v>
      </c>
      <c r="C27" s="514">
        <v>292.91562499999992</v>
      </c>
      <c r="D27" s="514">
        <v>268.45475369659044</v>
      </c>
      <c r="E27" s="514">
        <v>150.05821889206641</v>
      </c>
      <c r="F27" s="514">
        <v>133.63881254999382</v>
      </c>
      <c r="G27" s="514">
        <v>1073.1165082983364</v>
      </c>
      <c r="H27" s="514">
        <v>257.5465714285715</v>
      </c>
      <c r="I27" s="514">
        <v>500.78500000000008</v>
      </c>
      <c r="J27" s="514">
        <v>443.55242857142866</v>
      </c>
      <c r="K27" s="514">
        <v>500.78500000000008</v>
      </c>
      <c r="L27" s="514">
        <v>522.24721428571434</v>
      </c>
      <c r="M27" s="514">
        <v>1666.8986428571432</v>
      </c>
      <c r="N27" s="514">
        <v>858.48857142857162</v>
      </c>
      <c r="O27" s="514">
        <v>2024.6022142857146</v>
      </c>
      <c r="P27" s="514">
        <v>1666.8986428571432</v>
      </c>
      <c r="Q27" s="514">
        <v>2954.6315000000004</v>
      </c>
      <c r="R27" s="514">
        <v>4292.442857142858</v>
      </c>
      <c r="S27" s="514">
        <v>8763.7375000000011</v>
      </c>
      <c r="T27" s="514">
        <v>14895.492121428573</v>
      </c>
    </row>
    <row r="28" spans="1:20" ht="14.25" customHeight="1" x14ac:dyDescent="0.2">
      <c r="A28" s="513"/>
      <c r="B28" s="327" t="s">
        <v>72</v>
      </c>
      <c r="C28" s="514">
        <v>258.39999999999998</v>
      </c>
      <c r="D28" s="514">
        <v>636.41459999999995</v>
      </c>
      <c r="E28" s="514">
        <v>539.57518461539155</v>
      </c>
      <c r="F28" s="514">
        <v>469.99465659340711</v>
      </c>
      <c r="G28" s="514">
        <v>1403.43</v>
      </c>
      <c r="H28" s="514">
        <v>1575.2378571428571</v>
      </c>
      <c r="I28" s="514">
        <v>2036.1219047619079</v>
      </c>
      <c r="J28" s="514">
        <v>1850.5221428571426</v>
      </c>
      <c r="K28" s="514">
        <v>1928.6892857142857</v>
      </c>
      <c r="L28" s="514">
        <v>3457.4800000000018</v>
      </c>
      <c r="M28" s="514">
        <v>5038.0674603174621</v>
      </c>
      <c r="N28" s="514">
        <v>4601.8201948051928</v>
      </c>
      <c r="O28" s="514">
        <v>2045.940000000001</v>
      </c>
      <c r="P28" s="514">
        <v>2480.9571428571439</v>
      </c>
      <c r="Q28" s="514">
        <v>2875.1914285714302</v>
      </c>
      <c r="R28" s="514">
        <v>7680.7714285714319</v>
      </c>
      <c r="S28" s="514">
        <v>15375.137142857149</v>
      </c>
      <c r="T28" s="514">
        <v>26132.975142857154</v>
      </c>
    </row>
    <row r="29" spans="1:20" ht="14.25" customHeight="1" x14ac:dyDescent="0.2">
      <c r="A29" s="323">
        <v>1232</v>
      </c>
      <c r="B29" s="324" t="s">
        <v>47</v>
      </c>
      <c r="C29" s="512">
        <f>SUM(C30:C32)</f>
        <v>846.59333333333325</v>
      </c>
      <c r="D29" s="512">
        <f t="shared" ref="D29:T29" si="36">SUM(D30:D32)</f>
        <v>3331.0662222222227</v>
      </c>
      <c r="E29" s="512">
        <f t="shared" si="36"/>
        <v>4342.739883760687</v>
      </c>
      <c r="F29" s="512">
        <f t="shared" si="36"/>
        <v>2775.4581919413713</v>
      </c>
      <c r="G29" s="512">
        <f t="shared" si="36"/>
        <v>1162.1701999999998</v>
      </c>
      <c r="H29" s="512">
        <f t="shared" si="36"/>
        <v>5535.1117142857138</v>
      </c>
      <c r="I29" s="512">
        <f t="shared" si="36"/>
        <v>5900.5694968253929</v>
      </c>
      <c r="J29" s="512">
        <f t="shared" si="36"/>
        <v>7807.4440976190481</v>
      </c>
      <c r="K29" s="512">
        <f t="shared" si="36"/>
        <v>7268.1183285714287</v>
      </c>
      <c r="L29" s="512">
        <f t="shared" si="36"/>
        <v>14616.826761904762</v>
      </c>
      <c r="M29" s="512">
        <f t="shared" si="36"/>
        <v>17600.076511904765</v>
      </c>
      <c r="N29" s="512">
        <f t="shared" si="36"/>
        <v>11862.84230952381</v>
      </c>
      <c r="O29" s="512">
        <f t="shared" si="36"/>
        <v>17982.795119047601</v>
      </c>
      <c r="P29" s="512">
        <f t="shared" si="36"/>
        <v>25768.736190476156</v>
      </c>
      <c r="Q29" s="512">
        <f t="shared" si="36"/>
        <v>19992.587999999974</v>
      </c>
      <c r="R29" s="512">
        <f t="shared" si="36"/>
        <v>33315.589238095192</v>
      </c>
      <c r="S29" s="512">
        <f t="shared" si="36"/>
        <v>49213.716487847632</v>
      </c>
      <c r="T29" s="512">
        <f t="shared" si="36"/>
        <v>91982.202188095136</v>
      </c>
    </row>
    <row r="30" spans="1:20" x14ac:dyDescent="0.2">
      <c r="A30" s="329"/>
      <c r="B30" s="327" t="s">
        <v>73</v>
      </c>
      <c r="C30" s="514">
        <v>230.76</v>
      </c>
      <c r="D30" s="514">
        <v>689.16399999999999</v>
      </c>
      <c r="E30" s="514">
        <v>333.44289230770022</v>
      </c>
      <c r="F30" s="514">
        <v>280.28072307692679</v>
      </c>
      <c r="G30" s="514">
        <v>472.61219999999997</v>
      </c>
      <c r="H30" s="514">
        <v>655.11199999999985</v>
      </c>
      <c r="I30" s="514">
        <v>910.13774285714271</v>
      </c>
      <c r="J30" s="514">
        <v>999.24077380952372</v>
      </c>
      <c r="K30" s="514">
        <v>1388.6034714285713</v>
      </c>
      <c r="L30" s="514">
        <v>2456.67</v>
      </c>
      <c r="M30" s="514">
        <v>3255.0877500000001</v>
      </c>
      <c r="N30" s="514">
        <v>3878.0290714285716</v>
      </c>
      <c r="O30" s="514">
        <v>5726.3807857142901</v>
      </c>
      <c r="P30" s="514">
        <v>7019.0571428571484</v>
      </c>
      <c r="Q30" s="514">
        <v>5685.4362857142905</v>
      </c>
      <c r="R30" s="514">
        <v>8118.7094285714347</v>
      </c>
      <c r="S30" s="514">
        <v>17009.515142857155</v>
      </c>
      <c r="T30" s="514">
        <v>28910.911450000021</v>
      </c>
    </row>
    <row r="31" spans="1:20" x14ac:dyDescent="0.2">
      <c r="A31" s="329"/>
      <c r="B31" s="327" t="s">
        <v>74</v>
      </c>
      <c r="C31" s="514">
        <v>233.33333333333334</v>
      </c>
      <c r="D31" s="514">
        <v>695.14666666666676</v>
      </c>
      <c r="E31" s="514">
        <v>489.27476923076426</v>
      </c>
      <c r="F31" s="514">
        <v>742.91538461537561</v>
      </c>
      <c r="G31" s="514">
        <v>4.6500000000000004</v>
      </c>
      <c r="H31" s="514">
        <v>402.17571428571432</v>
      </c>
      <c r="I31" s="514">
        <v>226.58464285714285</v>
      </c>
      <c r="J31" s="514">
        <v>497.42785714285719</v>
      </c>
      <c r="K31" s="514">
        <v>558.0428571428572</v>
      </c>
      <c r="L31" s="514">
        <v>2043.5914285714287</v>
      </c>
      <c r="M31" s="514">
        <v>2043.5914285714287</v>
      </c>
      <c r="N31" s="514">
        <v>1552.8985714285716</v>
      </c>
      <c r="O31" s="514">
        <v>1555.7849999999994</v>
      </c>
      <c r="P31" s="514">
        <v>2597.7857142857133</v>
      </c>
      <c r="Q31" s="514">
        <v>1587.5357142857133</v>
      </c>
      <c r="R31" s="514">
        <v>3752.3571428571408</v>
      </c>
      <c r="S31" s="514">
        <v>6927.4285714285679</v>
      </c>
      <c r="T31" s="514">
        <v>11774.608071428565</v>
      </c>
    </row>
    <row r="32" spans="1:20" x14ac:dyDescent="0.2">
      <c r="A32" s="329"/>
      <c r="B32" s="327" t="s">
        <v>75</v>
      </c>
      <c r="C32" s="514">
        <v>382.49999999999994</v>
      </c>
      <c r="D32" s="514">
        <v>1946.7555555555557</v>
      </c>
      <c r="E32" s="514">
        <v>3520.0222222222224</v>
      </c>
      <c r="F32" s="514">
        <v>1752.2620842490692</v>
      </c>
      <c r="G32" s="514">
        <v>684.9079999999999</v>
      </c>
      <c r="H32" s="514">
        <v>4477.8239999999996</v>
      </c>
      <c r="I32" s="514">
        <v>4763.8471111111076</v>
      </c>
      <c r="J32" s="514">
        <v>6310.7754666666669</v>
      </c>
      <c r="K32" s="514">
        <v>5321.4719999999998</v>
      </c>
      <c r="L32" s="514">
        <v>10116.565333333334</v>
      </c>
      <c r="M32" s="514">
        <v>12301.397333333334</v>
      </c>
      <c r="N32" s="514">
        <v>6431.9146666666666</v>
      </c>
      <c r="O32" s="514">
        <v>10700.629333333311</v>
      </c>
      <c r="P32" s="514">
        <v>16151.893333333297</v>
      </c>
      <c r="Q32" s="514">
        <v>12719.615999999971</v>
      </c>
      <c r="R32" s="514">
        <v>21444.522666666617</v>
      </c>
      <c r="S32" s="514">
        <v>25276.772773561912</v>
      </c>
      <c r="T32" s="514">
        <v>51296.682666666551</v>
      </c>
    </row>
    <row r="33" spans="1:20" x14ac:dyDescent="0.2">
      <c r="A33" s="323">
        <v>1242</v>
      </c>
      <c r="B33" s="324" t="s">
        <v>76</v>
      </c>
      <c r="C33" s="512">
        <f>+C34+C35</f>
        <v>6970.3407530839631</v>
      </c>
      <c r="D33" s="512">
        <f t="shared" ref="D33:T33" si="37">+D34+D35</f>
        <v>21342.25</v>
      </c>
      <c r="E33" s="512">
        <f t="shared" si="37"/>
        <v>28818.800888441609</v>
      </c>
      <c r="F33" s="512">
        <f t="shared" si="37"/>
        <v>28075.244440150571</v>
      </c>
      <c r="G33" s="512">
        <f t="shared" si="37"/>
        <v>9874.1481265796283</v>
      </c>
      <c r="H33" s="512">
        <f t="shared" si="37"/>
        <v>10386.285521846976</v>
      </c>
      <c r="I33" s="512">
        <f t="shared" si="37"/>
        <v>42385.390191071434</v>
      </c>
      <c r="J33" s="512">
        <f t="shared" si="37"/>
        <v>42535.567227911713</v>
      </c>
      <c r="K33" s="512">
        <f t="shared" si="37"/>
        <v>59537.237576181346</v>
      </c>
      <c r="L33" s="512">
        <f t="shared" si="37"/>
        <v>67993.809523809527</v>
      </c>
      <c r="M33" s="512">
        <f t="shared" si="37"/>
        <v>214579.23428571428</v>
      </c>
      <c r="N33" s="512">
        <f t="shared" si="37"/>
        <v>210125.9262114825</v>
      </c>
      <c r="O33" s="512">
        <f t="shared" si="37"/>
        <v>283102.4156603759</v>
      </c>
      <c r="P33" s="512">
        <f t="shared" si="37"/>
        <v>693928.02610801486</v>
      </c>
      <c r="Q33" s="512">
        <f t="shared" si="37"/>
        <v>460390.48848484794</v>
      </c>
      <c r="R33" s="512">
        <f t="shared" si="37"/>
        <v>370558.49014715326</v>
      </c>
      <c r="S33" s="512">
        <f t="shared" si="37"/>
        <v>336816.55126431084</v>
      </c>
      <c r="T33" s="512">
        <f t="shared" si="37"/>
        <v>915200.78522857127</v>
      </c>
    </row>
    <row r="34" spans="1:20" x14ac:dyDescent="0.2">
      <c r="A34" s="329"/>
      <c r="B34" s="327" t="s">
        <v>212</v>
      </c>
      <c r="C34" s="514">
        <v>459.25</v>
      </c>
      <c r="D34" s="514">
        <v>676</v>
      </c>
      <c r="E34" s="514">
        <v>1628.3751408855467</v>
      </c>
      <c r="F34" s="514">
        <v>1945.6865480982497</v>
      </c>
      <c r="G34" s="514">
        <v>2175.067189336703</v>
      </c>
      <c r="H34" s="514">
        <v>2206.9439855834212</v>
      </c>
      <c r="I34" s="514">
        <v>2133.5714285714284</v>
      </c>
      <c r="J34" s="514">
        <v>3925.6896433705228</v>
      </c>
      <c r="K34" s="514">
        <v>6738.5297619047597</v>
      </c>
      <c r="L34" s="514">
        <v>6756.3095238095275</v>
      </c>
      <c r="M34" s="514">
        <v>18229.234285714287</v>
      </c>
      <c r="N34" s="514">
        <v>19896.425938096672</v>
      </c>
      <c r="O34" s="514">
        <v>27135.935660375868</v>
      </c>
      <c r="P34" s="514">
        <v>30538.02610801491</v>
      </c>
      <c r="Q34" s="514">
        <v>19859.282857142847</v>
      </c>
      <c r="R34" s="514">
        <v>25602.85714285713</v>
      </c>
      <c r="S34" s="514">
        <v>89609.999999999956</v>
      </c>
      <c r="T34" s="514">
        <v>152309.17822857134</v>
      </c>
    </row>
    <row r="35" spans="1:20" x14ac:dyDescent="0.2">
      <c r="A35" s="329"/>
      <c r="B35" s="327" t="s">
        <v>78</v>
      </c>
      <c r="C35" s="514">
        <v>6511.0907530839631</v>
      </c>
      <c r="D35" s="514">
        <v>20666.25</v>
      </c>
      <c r="E35" s="514">
        <v>27190.425747556063</v>
      </c>
      <c r="F35" s="514">
        <v>26129.557892052322</v>
      </c>
      <c r="G35" s="514">
        <v>7699.0809372429258</v>
      </c>
      <c r="H35" s="514">
        <v>8179.3415362635542</v>
      </c>
      <c r="I35" s="514">
        <v>40251.818762500006</v>
      </c>
      <c r="J35" s="514">
        <v>38609.877584541187</v>
      </c>
      <c r="K35" s="514">
        <v>52798.707814276582</v>
      </c>
      <c r="L35" s="514">
        <v>61237.5</v>
      </c>
      <c r="M35" s="514">
        <v>196350</v>
      </c>
      <c r="N35" s="514">
        <v>190229.50027338581</v>
      </c>
      <c r="O35" s="514">
        <v>255966.48</v>
      </c>
      <c r="P35" s="514">
        <v>663390</v>
      </c>
      <c r="Q35" s="514">
        <v>440531.20562770509</v>
      </c>
      <c r="R35" s="514">
        <v>344955.63300429611</v>
      </c>
      <c r="S35" s="514">
        <v>247206.55126431087</v>
      </c>
      <c r="T35" s="514">
        <v>762891.60699999996</v>
      </c>
    </row>
    <row r="36" spans="1:20" x14ac:dyDescent="0.2">
      <c r="A36" s="323">
        <v>1249</v>
      </c>
      <c r="B36" s="324" t="s">
        <v>49</v>
      </c>
      <c r="C36" s="512">
        <f>+C37</f>
        <v>1640.46875</v>
      </c>
      <c r="D36" s="512">
        <f t="shared" ref="D36" si="38">+D37</f>
        <v>1615.8333333333335</v>
      </c>
      <c r="E36" s="512">
        <f t="shared" ref="E36" si="39">+E37</f>
        <v>2285.125</v>
      </c>
      <c r="F36" s="512">
        <f t="shared" ref="F36" si="40">+F37</f>
        <v>2339.922913677432</v>
      </c>
      <c r="G36" s="512">
        <f t="shared" ref="G36" si="41">+G37</f>
        <v>125.58151178375959</v>
      </c>
      <c r="H36" s="512">
        <f t="shared" ref="H36" si="42">+H37</f>
        <v>2846.4643606764685</v>
      </c>
      <c r="I36" s="512">
        <f t="shared" ref="I36" si="43">+I37</f>
        <v>2751.8301651777879</v>
      </c>
      <c r="J36" s="512">
        <f t="shared" ref="J36" si="44">+J37</f>
        <v>3741.2712203431447</v>
      </c>
      <c r="K36" s="512">
        <f t="shared" ref="K36" si="45">+K37</f>
        <v>4992.05</v>
      </c>
      <c r="L36" s="512">
        <f t="shared" ref="L36" si="46">+L37</f>
        <v>6272.2478877139301</v>
      </c>
      <c r="M36" s="512">
        <f t="shared" ref="M36" si="47">+M37</f>
        <v>14263</v>
      </c>
      <c r="N36" s="512">
        <f t="shared" ref="N36" si="48">+N37</f>
        <v>15567.451638792363</v>
      </c>
      <c r="O36" s="512">
        <f t="shared" ref="O36" si="49">+O37</f>
        <v>31972.891666666641</v>
      </c>
      <c r="P36" s="512">
        <f t="shared" ref="P36" si="50">+P37</f>
        <v>35981.401661824035</v>
      </c>
      <c r="Q36" s="512">
        <f t="shared" ref="Q36" si="51">+Q37</f>
        <v>51629.286335062949</v>
      </c>
      <c r="R36" s="512">
        <f t="shared" ref="R36" si="52">+R37</f>
        <v>100435.29166666642</v>
      </c>
      <c r="S36" s="512">
        <f t="shared" ref="S36:T36" si="53">+S37</f>
        <v>91819.251083333205</v>
      </c>
      <c r="T36" s="512">
        <f t="shared" si="53"/>
        <v>83203.210500000001</v>
      </c>
    </row>
    <row r="37" spans="1:20" x14ac:dyDescent="0.2">
      <c r="A37" s="329"/>
      <c r="B37" s="327" t="s">
        <v>79</v>
      </c>
      <c r="C37" s="514">
        <v>1640.46875</v>
      </c>
      <c r="D37" s="514">
        <v>1615.8333333333335</v>
      </c>
      <c r="E37" s="514">
        <v>2285.125</v>
      </c>
      <c r="F37" s="514">
        <v>2339.922913677432</v>
      </c>
      <c r="G37" s="514">
        <v>125.58151178375959</v>
      </c>
      <c r="H37" s="514">
        <v>2846.4643606764685</v>
      </c>
      <c r="I37" s="514">
        <v>2751.8301651777879</v>
      </c>
      <c r="J37" s="514">
        <v>3741.2712203431447</v>
      </c>
      <c r="K37" s="514">
        <v>4992.05</v>
      </c>
      <c r="L37" s="514">
        <v>6272.2478877139301</v>
      </c>
      <c r="M37" s="514">
        <v>14263</v>
      </c>
      <c r="N37" s="514">
        <v>15567.451638792363</v>
      </c>
      <c r="O37" s="514">
        <v>31972.891666666641</v>
      </c>
      <c r="P37" s="514">
        <v>35981.401661824035</v>
      </c>
      <c r="Q37" s="514">
        <v>51629.286335062949</v>
      </c>
      <c r="R37" s="514">
        <v>100435.29166666642</v>
      </c>
      <c r="S37" s="514">
        <v>91819.251083333205</v>
      </c>
      <c r="T37" s="514">
        <v>83203.210500000001</v>
      </c>
    </row>
    <row r="38" spans="1:20" x14ac:dyDescent="0.2">
      <c r="A38" s="323">
        <v>1260</v>
      </c>
      <c r="B38" s="324" t="s">
        <v>80</v>
      </c>
      <c r="C38" s="512">
        <f>+C39</f>
        <v>65614.285714285725</v>
      </c>
      <c r="D38" s="512">
        <f t="shared" ref="D38" si="54">+D39</f>
        <v>154280.55999999997</v>
      </c>
      <c r="E38" s="512">
        <f t="shared" ref="E38" si="55">+E39</f>
        <v>97416</v>
      </c>
      <c r="F38" s="512">
        <f t="shared" ref="F38" si="56">+F39</f>
        <v>99400</v>
      </c>
      <c r="G38" s="512">
        <f t="shared" ref="G38" si="57">+G39</f>
        <v>183379.26</v>
      </c>
      <c r="H38" s="512">
        <f t="shared" ref="H38" si="58">+H39</f>
        <v>224874.42139166693</v>
      </c>
      <c r="I38" s="512">
        <f t="shared" ref="I38" si="59">+I39</f>
        <v>270999.96999999997</v>
      </c>
      <c r="J38" s="512">
        <f t="shared" ref="J38" si="60">+J39</f>
        <v>320000</v>
      </c>
      <c r="K38" s="512">
        <f t="shared" ref="K38" si="61">+K39</f>
        <v>211500</v>
      </c>
      <c r="L38" s="512">
        <f t="shared" ref="L38" si="62">+L39</f>
        <v>253800</v>
      </c>
      <c r="M38" s="512">
        <f t="shared" ref="M38" si="63">+M39</f>
        <v>159240</v>
      </c>
      <c r="N38" s="512">
        <f t="shared" ref="N38" si="64">+N39</f>
        <v>720000</v>
      </c>
      <c r="O38" s="512">
        <f t="shared" ref="O38" si="65">+O39</f>
        <v>270000</v>
      </c>
      <c r="P38" s="512">
        <f t="shared" ref="P38" si="66">+P39</f>
        <v>1279035</v>
      </c>
      <c r="Q38" s="512">
        <f t="shared" ref="Q38" si="67">+Q39</f>
        <v>529256.25</v>
      </c>
      <c r="R38" s="512">
        <f t="shared" ref="R38" si="68">+R39</f>
        <v>1963281.25</v>
      </c>
      <c r="S38" s="512">
        <f t="shared" ref="S38:T38" si="69">+S39</f>
        <v>1135750</v>
      </c>
      <c r="T38" s="512">
        <f t="shared" si="69"/>
        <v>6045000</v>
      </c>
    </row>
    <row r="39" spans="1:20" x14ac:dyDescent="0.2">
      <c r="A39" s="329"/>
      <c r="B39" s="327" t="s">
        <v>81</v>
      </c>
      <c r="C39" s="514">
        <v>65614.285714285725</v>
      </c>
      <c r="D39" s="514">
        <v>154280.55999999997</v>
      </c>
      <c r="E39" s="514">
        <v>97416</v>
      </c>
      <c r="F39" s="514">
        <v>99400</v>
      </c>
      <c r="G39" s="514">
        <v>183379.26</v>
      </c>
      <c r="H39" s="514">
        <v>224874.42139166693</v>
      </c>
      <c r="I39" s="514">
        <v>270999.96999999997</v>
      </c>
      <c r="J39" s="514">
        <v>320000</v>
      </c>
      <c r="K39" s="514">
        <v>211500</v>
      </c>
      <c r="L39" s="514">
        <v>253800</v>
      </c>
      <c r="M39" s="514">
        <v>159240</v>
      </c>
      <c r="N39" s="514">
        <v>720000</v>
      </c>
      <c r="O39" s="514">
        <v>270000</v>
      </c>
      <c r="P39" s="514">
        <v>1279035</v>
      </c>
      <c r="Q39" s="514">
        <v>529256.25</v>
      </c>
      <c r="R39" s="514">
        <v>1963281.25</v>
      </c>
      <c r="S39" s="514">
        <v>1135750</v>
      </c>
      <c r="T39" s="514">
        <v>6045000</v>
      </c>
    </row>
    <row r="40" spans="1:20" ht="38.25" x14ac:dyDescent="0.2">
      <c r="A40" s="323">
        <v>1411</v>
      </c>
      <c r="B40" s="324" t="s">
        <v>82</v>
      </c>
      <c r="C40" s="512">
        <f>+C41</f>
        <v>23095.850099386127</v>
      </c>
      <c r="D40" s="512">
        <f t="shared" ref="D40" si="70">+D41</f>
        <v>14161.258354001355</v>
      </c>
      <c r="E40" s="512">
        <f t="shared" ref="E40" si="71">+E41</f>
        <v>16671.634038774224</v>
      </c>
      <c r="F40" s="512">
        <f t="shared" ref="F40" si="72">+F41</f>
        <v>19060.556550000001</v>
      </c>
      <c r="G40" s="512">
        <f t="shared" ref="G40" si="73">+G41</f>
        <v>23080.412039999999</v>
      </c>
      <c r="H40" s="512">
        <f t="shared" ref="H40" si="74">+H41</f>
        <v>15528.365719999998</v>
      </c>
      <c r="I40" s="512">
        <f t="shared" ref="I40" si="75">+I41</f>
        <v>34081.924799999993</v>
      </c>
      <c r="J40" s="512">
        <f t="shared" ref="J40" si="76">+J41</f>
        <v>46673.401786666647</v>
      </c>
      <c r="K40" s="512">
        <f t="shared" ref="K40" si="77">+K41</f>
        <v>46812.231339999846</v>
      </c>
      <c r="L40" s="512">
        <f t="shared" ref="L40" si="78">+L41</f>
        <v>56321.456800000007</v>
      </c>
      <c r="M40" s="512">
        <f t="shared" ref="M40" si="79">+M41</f>
        <v>67556.490679999872</v>
      </c>
      <c r="N40" s="512">
        <f t="shared" ref="N40" si="80">+N41</f>
        <v>101099.21539666649</v>
      </c>
      <c r="O40" s="512">
        <f t="shared" ref="O40" si="81">+O41</f>
        <v>158434.65820000001</v>
      </c>
      <c r="P40" s="512">
        <f t="shared" ref="P40" si="82">+P41</f>
        <v>186118.77367999998</v>
      </c>
      <c r="Q40" s="512">
        <f t="shared" ref="Q40" si="83">+Q41</f>
        <v>236197.13039999999</v>
      </c>
      <c r="R40" s="512">
        <f t="shared" ref="R40" si="84">+R41</f>
        <v>353789.79768999998</v>
      </c>
      <c r="S40" s="512">
        <f t="shared" ref="S40:T40" si="85">+S41</f>
        <v>681450.84267170902</v>
      </c>
      <c r="T40" s="512">
        <f t="shared" si="85"/>
        <v>1011679.64688</v>
      </c>
    </row>
    <row r="41" spans="1:20" x14ac:dyDescent="0.2">
      <c r="A41" s="329"/>
      <c r="B41" s="327" t="s">
        <v>83</v>
      </c>
      <c r="C41" s="514">
        <v>23095.850099386127</v>
      </c>
      <c r="D41" s="514">
        <v>14161.258354001355</v>
      </c>
      <c r="E41" s="514">
        <v>16671.634038774224</v>
      </c>
      <c r="F41" s="514">
        <v>19060.556550000001</v>
      </c>
      <c r="G41" s="514">
        <v>23080.412039999999</v>
      </c>
      <c r="H41" s="514">
        <v>15528.365719999998</v>
      </c>
      <c r="I41" s="514">
        <v>34081.924799999993</v>
      </c>
      <c r="J41" s="514">
        <v>46673.401786666647</v>
      </c>
      <c r="K41" s="514">
        <v>46812.231339999846</v>
      </c>
      <c r="L41" s="514">
        <v>56321.456800000007</v>
      </c>
      <c r="M41" s="514">
        <v>67556.490679999872</v>
      </c>
      <c r="N41" s="514">
        <v>101099.21539666649</v>
      </c>
      <c r="O41" s="514">
        <v>158434.65820000001</v>
      </c>
      <c r="P41" s="514">
        <v>186118.77367999998</v>
      </c>
      <c r="Q41" s="514">
        <v>236197.13039999999</v>
      </c>
      <c r="R41" s="514">
        <v>353789.79768999998</v>
      </c>
      <c r="S41" s="514">
        <v>681450.84267170902</v>
      </c>
      <c r="T41" s="514">
        <v>1011679.64688</v>
      </c>
    </row>
    <row r="42" spans="1:20" ht="38.25" x14ac:dyDescent="0.2">
      <c r="A42" s="323">
        <v>1441</v>
      </c>
      <c r="B42" s="324" t="s">
        <v>84</v>
      </c>
      <c r="C42" s="512">
        <f>+C43</f>
        <v>1382.0520885285773</v>
      </c>
      <c r="D42" s="512">
        <f t="shared" ref="D42" si="86">+D43</f>
        <v>1672.5885055916251</v>
      </c>
      <c r="E42" s="512">
        <f t="shared" ref="E42" si="87">+E43</f>
        <v>1733.9168485315238</v>
      </c>
      <c r="F42" s="512">
        <f t="shared" ref="F42" si="88">+F43</f>
        <v>2090.0299383969086</v>
      </c>
      <c r="G42" s="512">
        <f t="shared" ref="G42" si="89">+G43</f>
        <v>2634.1432895824887</v>
      </c>
      <c r="H42" s="512">
        <f t="shared" ref="H42" si="90">+H43</f>
        <v>3048.5345818181804</v>
      </c>
      <c r="I42" s="512">
        <f t="shared" ref="I42" si="91">+I43</f>
        <v>2510.3420000000001</v>
      </c>
      <c r="J42" s="512">
        <f t="shared" ref="J42" si="92">+J43</f>
        <v>3522.7811200000001</v>
      </c>
      <c r="K42" s="512">
        <f t="shared" ref="K42" si="93">+K43</f>
        <v>4266.7945599999994</v>
      </c>
      <c r="L42" s="512">
        <f t="shared" ref="L42" si="94">+L43</f>
        <v>4720.0301439999994</v>
      </c>
      <c r="M42" s="512">
        <f t="shared" ref="M42" si="95">+M43</f>
        <v>8331.8170399999999</v>
      </c>
      <c r="N42" s="512">
        <f t="shared" ref="N42" si="96">+N43</f>
        <v>10335.660373333323</v>
      </c>
      <c r="O42" s="512">
        <f t="shared" ref="O42" si="97">+O43</f>
        <v>18866.37744</v>
      </c>
      <c r="P42" s="512">
        <f t="shared" ref="P42" si="98">+P43</f>
        <v>24463.180800000002</v>
      </c>
      <c r="Q42" s="512">
        <f t="shared" ref="Q42" si="99">+Q43</f>
        <v>47840</v>
      </c>
      <c r="R42" s="512">
        <f t="shared" ref="R42" si="100">+R43</f>
        <v>51460.324799999995</v>
      </c>
      <c r="S42" s="512">
        <f t="shared" ref="S42:T42" si="101">+S43</f>
        <v>84486.927653333332</v>
      </c>
      <c r="T42" s="512">
        <f t="shared" si="101"/>
        <v>135319.35999999999</v>
      </c>
    </row>
    <row r="43" spans="1:20" x14ac:dyDescent="0.2">
      <c r="A43" s="329"/>
      <c r="B43" s="327" t="s">
        <v>85</v>
      </c>
      <c r="C43" s="514">
        <v>1382.0520885285773</v>
      </c>
      <c r="D43" s="514">
        <v>1672.5885055916251</v>
      </c>
      <c r="E43" s="514">
        <v>1733.9168485315238</v>
      </c>
      <c r="F43" s="514">
        <v>2090.0299383969086</v>
      </c>
      <c r="G43" s="514">
        <v>2634.1432895824887</v>
      </c>
      <c r="H43" s="514">
        <v>3048.5345818181804</v>
      </c>
      <c r="I43" s="514">
        <v>2510.3420000000001</v>
      </c>
      <c r="J43" s="514">
        <v>3522.7811200000001</v>
      </c>
      <c r="K43" s="514">
        <v>4266.7945599999994</v>
      </c>
      <c r="L43" s="514">
        <v>4720.0301439999994</v>
      </c>
      <c r="M43" s="514">
        <v>8331.8170399999999</v>
      </c>
      <c r="N43" s="514">
        <v>10335.660373333323</v>
      </c>
      <c r="O43" s="514">
        <v>18866.37744</v>
      </c>
      <c r="P43" s="514">
        <v>24463.180800000002</v>
      </c>
      <c r="Q43" s="514">
        <v>47840</v>
      </c>
      <c r="R43" s="514">
        <v>51460.324799999995</v>
      </c>
      <c r="S43" s="514">
        <v>84486.927653333332</v>
      </c>
      <c r="T43" s="514">
        <v>135319.35999999999</v>
      </c>
    </row>
    <row r="44" spans="1:20" ht="38.25" x14ac:dyDescent="0.2">
      <c r="A44" s="323">
        <v>1443</v>
      </c>
      <c r="B44" s="324" t="s">
        <v>86</v>
      </c>
      <c r="C44" s="512">
        <f>+C45</f>
        <v>4637.0311102743926</v>
      </c>
      <c r="D44" s="512">
        <f t="shared" ref="D44" si="102">+D45</f>
        <v>5113.1975486022184</v>
      </c>
      <c r="E44" s="512">
        <f t="shared" ref="E44" si="103">+E45</f>
        <v>5364.9669162087202</v>
      </c>
      <c r="F44" s="512">
        <f t="shared" ref="F44" si="104">+F45</f>
        <v>6514.2679280212114</v>
      </c>
      <c r="G44" s="512">
        <f t="shared" ref="G44" si="105">+G45</f>
        <v>8422.3792744596612</v>
      </c>
      <c r="H44" s="512">
        <f t="shared" ref="H44" si="106">+H45</f>
        <v>9760.9882454333583</v>
      </c>
      <c r="I44" s="512">
        <f t="shared" ref="I44" si="107">+I45</f>
        <v>5556.9</v>
      </c>
      <c r="J44" s="512">
        <f t="shared" ref="J44" si="108">+J45</f>
        <v>6676.02</v>
      </c>
      <c r="K44" s="512">
        <f t="shared" ref="K44" si="109">+K45</f>
        <v>7365.3</v>
      </c>
      <c r="L44" s="512">
        <f t="shared" ref="L44" si="110">+L45</f>
        <v>8056.2318254036227</v>
      </c>
      <c r="M44" s="512">
        <f t="shared" ref="M44" si="111">+M45</f>
        <v>17321.687999999998</v>
      </c>
      <c r="N44" s="512">
        <f t="shared" ref="N44" si="112">+N45</f>
        <v>41998.014000000003</v>
      </c>
      <c r="O44" s="512">
        <f t="shared" ref="O44" si="113">+O45</f>
        <v>67347.335999999996</v>
      </c>
      <c r="P44" s="512">
        <f t="shared" ref="P44" si="114">+P45</f>
        <v>80000.373789825957</v>
      </c>
      <c r="Q44" s="512">
        <f t="shared" ref="Q44" si="115">+Q45</f>
        <v>104205.08656982383</v>
      </c>
      <c r="R44" s="512">
        <f t="shared" ref="R44" si="116">+R45</f>
        <v>189393.76317636046</v>
      </c>
      <c r="S44" s="512">
        <f t="shared" ref="S44:T44" si="117">+S45</f>
        <v>264544.99720450572</v>
      </c>
      <c r="T44" s="512">
        <f t="shared" si="117"/>
        <v>376303.10399999999</v>
      </c>
    </row>
    <row r="45" spans="1:20" x14ac:dyDescent="0.2">
      <c r="A45" s="329"/>
      <c r="B45" s="327" t="s">
        <v>87</v>
      </c>
      <c r="C45" s="514">
        <v>4637.0311102743926</v>
      </c>
      <c r="D45" s="514">
        <v>5113.1975486022184</v>
      </c>
      <c r="E45" s="514">
        <v>5364.9669162087202</v>
      </c>
      <c r="F45" s="514">
        <v>6514.2679280212114</v>
      </c>
      <c r="G45" s="514">
        <v>8422.3792744596612</v>
      </c>
      <c r="H45" s="514">
        <v>9760.9882454333583</v>
      </c>
      <c r="I45" s="514">
        <v>5556.9</v>
      </c>
      <c r="J45" s="514">
        <v>6676.02</v>
      </c>
      <c r="K45" s="514">
        <v>7365.3</v>
      </c>
      <c r="L45" s="514">
        <v>8056.2318254036227</v>
      </c>
      <c r="M45" s="514">
        <v>17321.687999999998</v>
      </c>
      <c r="N45" s="514">
        <v>41998.014000000003</v>
      </c>
      <c r="O45" s="514">
        <v>67347.335999999996</v>
      </c>
      <c r="P45" s="514">
        <v>80000.373789825957</v>
      </c>
      <c r="Q45" s="514">
        <v>104205.08656982383</v>
      </c>
      <c r="R45" s="514">
        <v>189393.76317636046</v>
      </c>
      <c r="S45" s="514">
        <v>264544.99720450572</v>
      </c>
      <c r="T45" s="514">
        <v>376303.10399999999</v>
      </c>
    </row>
    <row r="46" spans="1:20" ht="25.5" x14ac:dyDescent="0.2">
      <c r="A46" s="323">
        <v>1451</v>
      </c>
      <c r="B46" s="324" t="s">
        <v>88</v>
      </c>
      <c r="C46" s="512">
        <f>+C47</f>
        <v>1342.0024150814954</v>
      </c>
      <c r="D46" s="512">
        <f t="shared" ref="D46" si="118">+D47</f>
        <v>0</v>
      </c>
      <c r="E46" s="512">
        <f t="shared" ref="E46" si="119">+E47</f>
        <v>0</v>
      </c>
      <c r="F46" s="512">
        <f t="shared" ref="F46" si="120">+F47</f>
        <v>0</v>
      </c>
      <c r="G46" s="512">
        <f t="shared" ref="G46" si="121">+G47</f>
        <v>1593.4825736055095</v>
      </c>
      <c r="H46" s="512">
        <f t="shared" ref="H46" si="122">+H47</f>
        <v>2157.3684463002801</v>
      </c>
      <c r="I46" s="512">
        <f t="shared" ref="I46" si="123">+I47</f>
        <v>1716.905656240901</v>
      </c>
      <c r="J46" s="512">
        <f t="shared" ref="J46" si="124">+J47</f>
        <v>2139.4476170301255</v>
      </c>
      <c r="K46" s="512">
        <f t="shared" ref="K46" si="125">+K47</f>
        <v>2652.4113926530613</v>
      </c>
      <c r="L46" s="512">
        <f t="shared" ref="L46" si="126">+L47</f>
        <v>3144.7682169999998</v>
      </c>
      <c r="M46" s="512">
        <f t="shared" ref="M46" si="127">+M47</f>
        <v>7643.7723833333175</v>
      </c>
      <c r="N46" s="512">
        <f t="shared" ref="N46" si="128">+N47</f>
        <v>11775.171543333352</v>
      </c>
      <c r="O46" s="512">
        <f t="shared" ref="O46" si="129">+O47</f>
        <v>10253.117991666681</v>
      </c>
      <c r="P46" s="512">
        <f t="shared" ref="P46" si="130">+P47</f>
        <v>30717.922480000001</v>
      </c>
      <c r="Q46" s="512">
        <f t="shared" ref="Q46" si="131">+Q47</f>
        <v>36886.746960000004</v>
      </c>
      <c r="R46" s="512">
        <f t="shared" ref="R46" si="132">+R47</f>
        <v>33881.816429999999</v>
      </c>
      <c r="S46" s="512">
        <f t="shared" ref="S46:T46" si="133">+S47</f>
        <v>44171.842819999998</v>
      </c>
      <c r="T46" s="512">
        <f t="shared" si="133"/>
        <v>55853.748</v>
      </c>
    </row>
    <row r="47" spans="1:20" x14ac:dyDescent="0.2">
      <c r="A47" s="329"/>
      <c r="B47" s="327" t="s">
        <v>89</v>
      </c>
      <c r="C47" s="514">
        <v>1342.0024150814954</v>
      </c>
      <c r="D47" s="514">
        <v>0</v>
      </c>
      <c r="E47" s="514">
        <v>0</v>
      </c>
      <c r="F47" s="514">
        <v>0</v>
      </c>
      <c r="G47" s="514">
        <v>1593.4825736055095</v>
      </c>
      <c r="H47" s="514">
        <v>2157.3684463002801</v>
      </c>
      <c r="I47" s="514">
        <v>1716.905656240901</v>
      </c>
      <c r="J47" s="514">
        <v>2139.4476170301255</v>
      </c>
      <c r="K47" s="514">
        <v>2652.4113926530613</v>
      </c>
      <c r="L47" s="514">
        <v>3144.7682169999998</v>
      </c>
      <c r="M47" s="514">
        <v>7643.7723833333175</v>
      </c>
      <c r="N47" s="514">
        <v>11775.171543333352</v>
      </c>
      <c r="O47" s="514">
        <v>10253.117991666681</v>
      </c>
      <c r="P47" s="514">
        <v>30717.922480000001</v>
      </c>
      <c r="Q47" s="514">
        <v>36886.746960000004</v>
      </c>
      <c r="R47" s="514">
        <v>33881.816429999999</v>
      </c>
      <c r="S47" s="514">
        <v>44171.842819999998</v>
      </c>
      <c r="T47" s="514">
        <v>55853.748</v>
      </c>
    </row>
    <row r="48" spans="1:20" x14ac:dyDescent="0.2">
      <c r="A48" s="323">
        <v>1491</v>
      </c>
      <c r="B48" s="324" t="s">
        <v>51</v>
      </c>
      <c r="C48" s="512">
        <f>+C49</f>
        <v>346.56400000000008</v>
      </c>
      <c r="D48" s="512">
        <f t="shared" ref="D48" si="134">+D49</f>
        <v>286.45499999999993</v>
      </c>
      <c r="E48" s="512">
        <f t="shared" ref="E48" si="135">+E49</f>
        <v>335.7233333333333</v>
      </c>
      <c r="F48" s="512">
        <f t="shared" ref="F48" si="136">+F49</f>
        <v>489.40499999999997</v>
      </c>
      <c r="G48" s="512">
        <f t="shared" ref="G48" si="137">+G49</f>
        <v>693</v>
      </c>
      <c r="H48" s="512">
        <f t="shared" ref="H48" si="138">+H49</f>
        <v>1274</v>
      </c>
      <c r="I48" s="512">
        <f t="shared" ref="I48" si="139">+I49</f>
        <v>1456</v>
      </c>
      <c r="J48" s="512">
        <f t="shared" ref="J48" si="140">+J49</f>
        <v>1982.5</v>
      </c>
      <c r="K48" s="512">
        <f t="shared" ref="K48" si="141">+K49</f>
        <v>2202.25225</v>
      </c>
      <c r="L48" s="512">
        <f t="shared" ref="L48" si="142">+L49</f>
        <v>6420.9023999999999</v>
      </c>
      <c r="M48" s="512">
        <f t="shared" ref="M48" si="143">+M49</f>
        <v>5089.6350000000002</v>
      </c>
      <c r="N48" s="512">
        <f t="shared" ref="N48" si="144">+N49</f>
        <v>6496</v>
      </c>
      <c r="O48" s="512">
        <f t="shared" ref="O48" si="145">+O49</f>
        <v>6510</v>
      </c>
      <c r="P48" s="512">
        <f t="shared" ref="P48" si="146">+P49</f>
        <v>7271.1828878059778</v>
      </c>
      <c r="Q48" s="512">
        <f t="shared" ref="Q48" si="147">+Q49</f>
        <v>11910.64285714285</v>
      </c>
      <c r="R48" s="512">
        <f t="shared" ref="R48" si="148">+R49</f>
        <v>24993.523958333342</v>
      </c>
      <c r="S48" s="512">
        <f t="shared" ref="S48:T48" si="149">+S49</f>
        <v>41695</v>
      </c>
      <c r="T48" s="512">
        <f t="shared" si="149"/>
        <v>65208.748</v>
      </c>
    </row>
    <row r="49" spans="1:20" x14ac:dyDescent="0.2">
      <c r="A49" s="329"/>
      <c r="B49" s="327" t="s">
        <v>90</v>
      </c>
      <c r="C49" s="514">
        <v>346.56400000000008</v>
      </c>
      <c r="D49" s="514">
        <v>286.45499999999993</v>
      </c>
      <c r="E49" s="514">
        <v>335.7233333333333</v>
      </c>
      <c r="F49" s="514">
        <v>489.40499999999997</v>
      </c>
      <c r="G49" s="514">
        <v>693</v>
      </c>
      <c r="H49" s="514">
        <v>1274</v>
      </c>
      <c r="I49" s="514">
        <v>1456</v>
      </c>
      <c r="J49" s="514">
        <v>1982.5</v>
      </c>
      <c r="K49" s="514">
        <v>2202.25225</v>
      </c>
      <c r="L49" s="514">
        <v>6420.9023999999999</v>
      </c>
      <c r="M49" s="514">
        <v>5089.6350000000002</v>
      </c>
      <c r="N49" s="514">
        <v>6496</v>
      </c>
      <c r="O49" s="514">
        <v>6510</v>
      </c>
      <c r="P49" s="514">
        <v>7271.1828878059778</v>
      </c>
      <c r="Q49" s="514">
        <v>11910.64285714285</v>
      </c>
      <c r="R49" s="514">
        <v>24993.523958333342</v>
      </c>
      <c r="S49" s="514">
        <v>41695</v>
      </c>
      <c r="T49" s="514">
        <v>65208.748</v>
      </c>
    </row>
    <row r="50" spans="1:20" ht="25.5" x14ac:dyDescent="0.2">
      <c r="A50" s="323">
        <v>2202</v>
      </c>
      <c r="B50" s="324" t="s">
        <v>53</v>
      </c>
      <c r="C50" s="512">
        <f>SUM(C51:C58)</f>
        <v>554.69799999999998</v>
      </c>
      <c r="D50" s="512">
        <f t="shared" ref="D50:T50" si="150">SUM(D51:D58)</f>
        <v>2129.6600000000003</v>
      </c>
      <c r="E50" s="512">
        <f t="shared" si="150"/>
        <v>2501.0519163478207</v>
      </c>
      <c r="F50" s="512">
        <f t="shared" si="150"/>
        <v>3181.9737870925019</v>
      </c>
      <c r="G50" s="512">
        <f t="shared" si="150"/>
        <v>3584.9767093346954</v>
      </c>
      <c r="H50" s="512">
        <f t="shared" si="150"/>
        <v>3220.097885835095</v>
      </c>
      <c r="I50" s="512">
        <f t="shared" si="150"/>
        <v>3545.2581049005039</v>
      </c>
      <c r="J50" s="512">
        <f t="shared" si="150"/>
        <v>3994.9817521048485</v>
      </c>
      <c r="K50" s="512">
        <f t="shared" si="150"/>
        <v>4708.9604305416397</v>
      </c>
      <c r="L50" s="512">
        <f t="shared" si="150"/>
        <v>5133.938988182942</v>
      </c>
      <c r="M50" s="512">
        <f t="shared" si="150"/>
        <v>6153.9153798550115</v>
      </c>
      <c r="N50" s="512">
        <f t="shared" si="150"/>
        <v>6428.7264911298407</v>
      </c>
      <c r="O50" s="512">
        <f t="shared" si="150"/>
        <v>8947.163026837281</v>
      </c>
      <c r="P50" s="512">
        <f t="shared" si="150"/>
        <v>9586.1487589814024</v>
      </c>
      <c r="Q50" s="512">
        <f t="shared" si="150"/>
        <v>15417.627139861897</v>
      </c>
      <c r="R50" s="512">
        <f t="shared" si="150"/>
        <v>23007.702457007505</v>
      </c>
      <c r="S50" s="512">
        <f t="shared" si="150"/>
        <v>39359.792421931539</v>
      </c>
      <c r="T50" s="512">
        <f t="shared" si="150"/>
        <v>63298.68631578947</v>
      </c>
    </row>
    <row r="51" spans="1:20" x14ac:dyDescent="0.2">
      <c r="A51" s="329"/>
      <c r="B51" s="327" t="s">
        <v>91</v>
      </c>
      <c r="C51" s="514">
        <v>23</v>
      </c>
      <c r="D51" s="514">
        <v>51</v>
      </c>
      <c r="E51" s="514">
        <v>44.5</v>
      </c>
      <c r="F51" s="514">
        <v>21.686408802559928</v>
      </c>
      <c r="G51" s="514">
        <v>9.8567401590657404</v>
      </c>
      <c r="H51" s="514">
        <v>4.2478858350951381</v>
      </c>
      <c r="I51" s="514">
        <v>5.4588001226010805</v>
      </c>
      <c r="J51" s="514">
        <v>0</v>
      </c>
      <c r="K51" s="514">
        <v>0</v>
      </c>
      <c r="L51" s="514">
        <v>0</v>
      </c>
      <c r="M51" s="514">
        <v>0</v>
      </c>
      <c r="N51" s="514">
        <v>0</v>
      </c>
      <c r="O51" s="514">
        <v>0</v>
      </c>
      <c r="P51" s="514">
        <v>0</v>
      </c>
      <c r="Q51" s="514">
        <v>0</v>
      </c>
      <c r="R51" s="514">
        <v>0</v>
      </c>
      <c r="S51" s="514">
        <v>0</v>
      </c>
      <c r="T51" s="514"/>
    </row>
    <row r="52" spans="1:20" x14ac:dyDescent="0.2">
      <c r="A52" s="329"/>
      <c r="B52" s="327" t="s">
        <v>92</v>
      </c>
      <c r="C52" s="514">
        <v>0</v>
      </c>
      <c r="D52" s="514">
        <v>0</v>
      </c>
      <c r="E52" s="514">
        <v>0</v>
      </c>
      <c r="F52" s="514">
        <v>0</v>
      </c>
      <c r="G52" s="514">
        <v>0</v>
      </c>
      <c r="H52" s="514">
        <v>0</v>
      </c>
      <c r="I52" s="514">
        <v>0</v>
      </c>
      <c r="J52" s="514">
        <v>0</v>
      </c>
      <c r="K52" s="514">
        <v>0</v>
      </c>
      <c r="L52" s="514">
        <v>0</v>
      </c>
      <c r="M52" s="514">
        <v>0</v>
      </c>
      <c r="N52" s="514">
        <v>0</v>
      </c>
      <c r="O52" s="514">
        <v>0</v>
      </c>
      <c r="P52" s="514">
        <v>0</v>
      </c>
      <c r="Q52" s="514">
        <v>0</v>
      </c>
      <c r="R52" s="514">
        <v>0</v>
      </c>
      <c r="S52" s="514">
        <v>0</v>
      </c>
      <c r="T52" s="514"/>
    </row>
    <row r="53" spans="1:20" x14ac:dyDescent="0.2">
      <c r="A53" s="329"/>
      <c r="B53" s="327" t="s">
        <v>93</v>
      </c>
      <c r="C53" s="514">
        <v>0.4</v>
      </c>
      <c r="D53" s="514">
        <v>0</v>
      </c>
      <c r="E53" s="514">
        <v>0</v>
      </c>
      <c r="F53" s="514">
        <v>0</v>
      </c>
      <c r="G53" s="514">
        <v>0</v>
      </c>
      <c r="H53" s="514">
        <v>0</v>
      </c>
      <c r="I53" s="514">
        <v>0</v>
      </c>
      <c r="J53" s="514">
        <v>0</v>
      </c>
      <c r="K53" s="514">
        <v>0</v>
      </c>
      <c r="L53" s="514">
        <v>0</v>
      </c>
      <c r="M53" s="514">
        <v>0</v>
      </c>
      <c r="N53" s="514">
        <v>0</v>
      </c>
      <c r="O53" s="514">
        <v>0</v>
      </c>
      <c r="P53" s="514">
        <v>0</v>
      </c>
      <c r="Q53" s="514">
        <v>0</v>
      </c>
      <c r="R53" s="514">
        <v>0</v>
      </c>
      <c r="S53" s="514">
        <v>0</v>
      </c>
      <c r="T53" s="514"/>
    </row>
    <row r="54" spans="1:20" x14ac:dyDescent="0.2">
      <c r="A54" s="329"/>
      <c r="B54" s="327" t="s">
        <v>94</v>
      </c>
      <c r="C54" s="514">
        <v>523.45000000000005</v>
      </c>
      <c r="D54" s="514">
        <v>2078.6600000000003</v>
      </c>
      <c r="E54" s="514">
        <v>2382.15</v>
      </c>
      <c r="F54" s="514">
        <v>3158.3789743153166</v>
      </c>
      <c r="G54" s="514">
        <v>3570.3615528182154</v>
      </c>
      <c r="H54" s="514">
        <v>3215.85</v>
      </c>
      <c r="I54" s="514">
        <v>3539.7993047779028</v>
      </c>
      <c r="J54" s="514">
        <v>3994.9817521048485</v>
      </c>
      <c r="K54" s="514">
        <v>4708.9604305416397</v>
      </c>
      <c r="L54" s="514">
        <v>5133.938988182942</v>
      </c>
      <c r="M54" s="514">
        <v>6153.9153798550115</v>
      </c>
      <c r="N54" s="514">
        <v>6428.7264911298407</v>
      </c>
      <c r="O54" s="514">
        <v>8947.163026837281</v>
      </c>
      <c r="P54" s="514">
        <v>9586.1487589814024</v>
      </c>
      <c r="Q54" s="514">
        <v>15417.627139861897</v>
      </c>
      <c r="R54" s="514">
        <v>23007.702457007505</v>
      </c>
      <c r="S54" s="514">
        <v>39359.792421931539</v>
      </c>
      <c r="T54" s="514">
        <v>63298.68631578947</v>
      </c>
    </row>
    <row r="55" spans="1:20" x14ac:dyDescent="0.2">
      <c r="A55" s="329"/>
      <c r="B55" s="327" t="s">
        <v>95</v>
      </c>
      <c r="C55" s="514">
        <v>1.66</v>
      </c>
      <c r="D55" s="514">
        <v>0</v>
      </c>
      <c r="E55" s="514">
        <v>0</v>
      </c>
      <c r="F55" s="514">
        <v>0</v>
      </c>
      <c r="G55" s="514">
        <v>1.9396839709548064</v>
      </c>
      <c r="H55" s="514">
        <v>0</v>
      </c>
      <c r="I55" s="514">
        <v>0</v>
      </c>
      <c r="J55" s="514">
        <v>0</v>
      </c>
      <c r="K55" s="514">
        <v>0</v>
      </c>
      <c r="L55" s="514">
        <v>0</v>
      </c>
      <c r="M55" s="514">
        <v>0</v>
      </c>
      <c r="N55" s="514">
        <v>0</v>
      </c>
      <c r="O55" s="514">
        <v>0</v>
      </c>
      <c r="P55" s="514">
        <v>0</v>
      </c>
      <c r="Q55" s="514">
        <v>0</v>
      </c>
      <c r="R55" s="514">
        <v>0</v>
      </c>
      <c r="S55" s="514">
        <v>0</v>
      </c>
      <c r="T55" s="514"/>
    </row>
    <row r="56" spans="1:20" x14ac:dyDescent="0.2">
      <c r="A56" s="329"/>
      <c r="B56" s="327" t="s">
        <v>96</v>
      </c>
      <c r="C56" s="514">
        <v>0</v>
      </c>
      <c r="D56" s="514">
        <v>0</v>
      </c>
      <c r="E56" s="514">
        <v>0</v>
      </c>
      <c r="F56" s="514">
        <v>0</v>
      </c>
      <c r="G56" s="514">
        <v>0</v>
      </c>
      <c r="H56" s="514">
        <v>0</v>
      </c>
      <c r="I56" s="514">
        <v>0</v>
      </c>
      <c r="J56" s="514">
        <v>0</v>
      </c>
      <c r="K56" s="514">
        <v>0</v>
      </c>
      <c r="L56" s="514">
        <v>0</v>
      </c>
      <c r="M56" s="514">
        <v>0</v>
      </c>
      <c r="N56" s="514">
        <v>0</v>
      </c>
      <c r="O56" s="514">
        <v>0</v>
      </c>
      <c r="P56" s="514">
        <v>0</v>
      </c>
      <c r="Q56" s="514">
        <v>0</v>
      </c>
      <c r="R56" s="514">
        <v>0</v>
      </c>
      <c r="S56" s="514">
        <v>0</v>
      </c>
      <c r="T56" s="514"/>
    </row>
    <row r="57" spans="1:20" x14ac:dyDescent="0.2">
      <c r="A57" s="329"/>
      <c r="B57" s="327" t="s">
        <v>97</v>
      </c>
      <c r="C57" s="514">
        <v>5.6</v>
      </c>
      <c r="D57" s="514">
        <v>0</v>
      </c>
      <c r="E57" s="514">
        <v>27.8</v>
      </c>
      <c r="F57" s="514">
        <v>1.9084039746252737</v>
      </c>
      <c r="G57" s="514">
        <v>2.8187323864593279</v>
      </c>
      <c r="H57" s="514">
        <v>0</v>
      </c>
      <c r="I57" s="514">
        <v>0</v>
      </c>
      <c r="J57" s="514">
        <v>0</v>
      </c>
      <c r="K57" s="514">
        <v>0</v>
      </c>
      <c r="L57" s="514">
        <v>0</v>
      </c>
      <c r="M57" s="514">
        <v>0</v>
      </c>
      <c r="N57" s="514">
        <v>0</v>
      </c>
      <c r="O57" s="514">
        <v>0</v>
      </c>
      <c r="P57" s="514">
        <v>0</v>
      </c>
      <c r="Q57" s="514">
        <v>0</v>
      </c>
      <c r="R57" s="514">
        <v>0</v>
      </c>
      <c r="S57" s="514">
        <v>0</v>
      </c>
      <c r="T57" s="514"/>
    </row>
    <row r="58" spans="1:20" x14ac:dyDescent="0.2">
      <c r="A58" s="329"/>
      <c r="B58" s="327" t="s">
        <v>98</v>
      </c>
      <c r="C58" s="514">
        <v>0.58799999999999997</v>
      </c>
      <c r="D58" s="514">
        <v>0</v>
      </c>
      <c r="E58" s="514">
        <v>46.601916347820399</v>
      </c>
      <c r="F58" s="514">
        <v>0</v>
      </c>
      <c r="G58" s="514">
        <v>0</v>
      </c>
      <c r="H58" s="514">
        <v>0</v>
      </c>
      <c r="I58" s="514">
        <v>0</v>
      </c>
      <c r="J58" s="514">
        <v>0</v>
      </c>
      <c r="K58" s="514">
        <v>0</v>
      </c>
      <c r="L58" s="514">
        <v>0</v>
      </c>
      <c r="M58" s="514">
        <v>0</v>
      </c>
      <c r="N58" s="514">
        <v>0</v>
      </c>
      <c r="O58" s="514">
        <v>0</v>
      </c>
      <c r="P58" s="514">
        <v>0</v>
      </c>
      <c r="Q58" s="514">
        <v>0</v>
      </c>
      <c r="R58" s="514">
        <v>0</v>
      </c>
      <c r="S58" s="514">
        <v>0</v>
      </c>
      <c r="T58" s="514"/>
    </row>
    <row r="59" spans="1:20" ht="15" thickBot="1" x14ac:dyDescent="0.25">
      <c r="A59" s="516"/>
      <c r="B59" s="636"/>
      <c r="C59" s="636"/>
      <c r="D59" s="636"/>
      <c r="E59" s="636"/>
      <c r="F59" s="636"/>
      <c r="G59" s="636"/>
      <c r="H59" s="636"/>
      <c r="I59" s="636"/>
      <c r="J59" s="636"/>
      <c r="K59" s="636"/>
      <c r="L59" s="636"/>
      <c r="M59" s="636"/>
      <c r="N59" s="636"/>
      <c r="O59" s="636"/>
      <c r="P59" s="636"/>
      <c r="Q59" s="636"/>
      <c r="R59" s="636"/>
      <c r="S59" s="636"/>
      <c r="T59" s="636"/>
    </row>
    <row r="60" spans="1:20" x14ac:dyDescent="0.2">
      <c r="A60" s="581" t="s">
        <v>311</v>
      </c>
      <c r="B60" s="324"/>
      <c r="C60" s="325"/>
      <c r="D60" s="325"/>
      <c r="E60" s="325"/>
      <c r="F60" s="325"/>
      <c r="G60" s="325"/>
      <c r="H60" s="325"/>
      <c r="I60" s="325"/>
      <c r="J60" s="325"/>
      <c r="K60" s="325"/>
      <c r="L60" s="325"/>
      <c r="M60" s="325"/>
      <c r="N60" s="325"/>
      <c r="O60" s="325"/>
      <c r="P60" s="325"/>
      <c r="Q60" s="325"/>
      <c r="R60" s="325"/>
      <c r="S60" s="325"/>
    </row>
    <row r="61" spans="1:20" x14ac:dyDescent="0.2">
      <c r="A61" s="176"/>
      <c r="B61" s="324"/>
      <c r="C61" s="325"/>
      <c r="D61" s="325"/>
      <c r="E61" s="325"/>
      <c r="F61" s="325"/>
      <c r="G61" s="325"/>
      <c r="H61" s="325"/>
      <c r="I61" s="325"/>
      <c r="J61" s="325"/>
      <c r="K61" s="325"/>
      <c r="L61" s="325"/>
      <c r="M61" s="325"/>
      <c r="N61" s="325"/>
      <c r="O61" s="325"/>
      <c r="P61" s="325"/>
      <c r="Q61" s="325"/>
      <c r="R61" s="325"/>
      <c r="S61" s="325"/>
    </row>
    <row r="62" spans="1:20" x14ac:dyDescent="0.2">
      <c r="A62" s="176"/>
      <c r="B62" s="324"/>
      <c r="C62" s="325"/>
      <c r="D62" s="325"/>
      <c r="E62" s="325"/>
      <c r="F62" s="325"/>
      <c r="G62" s="325"/>
      <c r="H62" s="325"/>
      <c r="I62" s="325"/>
      <c r="J62" s="325"/>
      <c r="K62" s="325"/>
      <c r="L62" s="325"/>
      <c r="M62" s="325"/>
      <c r="N62" s="325"/>
      <c r="O62" s="325"/>
      <c r="P62" s="325"/>
      <c r="Q62" s="325"/>
      <c r="R62" s="325"/>
      <c r="S62" s="325"/>
    </row>
    <row r="63" spans="1:20" ht="15" x14ac:dyDescent="0.25">
      <c r="A63" s="161" t="s">
        <v>310</v>
      </c>
      <c r="B63" s="326"/>
      <c r="C63" s="328"/>
      <c r="D63" s="328"/>
      <c r="E63" s="328"/>
      <c r="F63" s="328"/>
      <c r="G63" s="328"/>
      <c r="H63" s="328"/>
      <c r="I63" s="328"/>
      <c r="J63" s="328"/>
      <c r="K63" s="328"/>
      <c r="L63" s="328"/>
      <c r="M63" s="328"/>
      <c r="N63" s="328"/>
      <c r="O63" s="328"/>
      <c r="P63" s="328"/>
      <c r="Q63" s="328"/>
      <c r="R63" s="328"/>
      <c r="S63" s="328"/>
    </row>
    <row r="64" spans="1:20" ht="15" x14ac:dyDescent="0.2">
      <c r="A64" s="336" t="s">
        <v>155</v>
      </c>
      <c r="B64" s="326"/>
      <c r="C64" s="328"/>
      <c r="D64" s="328"/>
      <c r="E64" s="328"/>
      <c r="F64" s="328"/>
      <c r="G64" s="328"/>
      <c r="H64" s="328"/>
      <c r="I64" s="328"/>
      <c r="J64" s="328"/>
      <c r="K64" s="328"/>
      <c r="L64" s="328"/>
      <c r="M64" s="328"/>
      <c r="N64" s="328"/>
      <c r="O64" s="328"/>
      <c r="P64" s="328"/>
      <c r="Q64" s="328"/>
      <c r="R64" s="328"/>
      <c r="S64" s="328"/>
    </row>
    <row r="65" spans="1:20" ht="15" x14ac:dyDescent="0.25">
      <c r="A65" s="161" t="s">
        <v>214</v>
      </c>
      <c r="B65" s="326"/>
      <c r="C65" s="328"/>
      <c r="D65" s="328"/>
      <c r="E65" s="328"/>
      <c r="F65" s="328"/>
      <c r="G65" s="328"/>
      <c r="H65" s="328"/>
      <c r="I65" s="328"/>
      <c r="J65" s="328"/>
      <c r="K65" s="328"/>
      <c r="L65" s="328"/>
      <c r="M65" s="328"/>
      <c r="N65" s="328"/>
      <c r="O65" s="328"/>
      <c r="P65" s="328"/>
      <c r="Q65" s="328"/>
      <c r="R65" s="328"/>
      <c r="S65" s="328"/>
    </row>
    <row r="66" spans="1:20" ht="15" x14ac:dyDescent="0.25">
      <c r="A66" s="216" t="s">
        <v>347</v>
      </c>
      <c r="B66" s="326"/>
      <c r="C66" s="328"/>
      <c r="D66" s="328"/>
      <c r="E66" s="328"/>
      <c r="F66" s="328"/>
      <c r="G66" s="328"/>
      <c r="H66" s="328"/>
      <c r="I66" s="328"/>
      <c r="J66" s="328"/>
      <c r="K66" s="328"/>
      <c r="L66" s="328"/>
      <c r="M66" s="328"/>
      <c r="N66" s="328"/>
      <c r="O66" s="328"/>
      <c r="P66" s="328"/>
      <c r="Q66" s="328"/>
      <c r="R66" s="328"/>
      <c r="S66" s="328"/>
    </row>
    <row r="67" spans="1:20" ht="16.5" x14ac:dyDescent="0.25">
      <c r="A67" s="334" t="s">
        <v>215</v>
      </c>
      <c r="B67" s="326"/>
      <c r="C67" s="328"/>
      <c r="D67" s="328"/>
      <c r="E67" s="328"/>
      <c r="F67" s="328"/>
      <c r="G67" s="328"/>
      <c r="H67" s="328"/>
      <c r="I67" s="328"/>
      <c r="J67" s="328"/>
      <c r="K67" s="328"/>
      <c r="L67" s="328"/>
      <c r="M67" s="328"/>
      <c r="N67" s="328"/>
      <c r="O67" s="328"/>
      <c r="P67" s="328"/>
      <c r="Q67" s="328"/>
      <c r="R67" s="328"/>
      <c r="S67" s="328"/>
      <c r="T67" s="328"/>
    </row>
    <row r="68" spans="1:20" x14ac:dyDescent="0.2">
      <c r="A68" s="326"/>
      <c r="B68" s="326"/>
      <c r="C68" s="328"/>
      <c r="D68" s="328"/>
      <c r="E68" s="328"/>
      <c r="F68" s="328"/>
      <c r="G68" s="328"/>
      <c r="H68" s="328"/>
      <c r="I68" s="328"/>
      <c r="J68" s="328"/>
      <c r="K68" s="328"/>
      <c r="L68" s="328"/>
      <c r="M68" s="328"/>
      <c r="N68" s="328"/>
      <c r="O68" s="328"/>
      <c r="P68" s="328"/>
      <c r="Q68" s="328"/>
      <c r="R68" s="328"/>
      <c r="S68" s="328"/>
    </row>
    <row r="69" spans="1:20" ht="15" thickBot="1" x14ac:dyDescent="0.25">
      <c r="A69" s="320" t="s">
        <v>54</v>
      </c>
      <c r="B69" s="321" t="s">
        <v>55</v>
      </c>
      <c r="C69" s="322">
        <v>2004</v>
      </c>
      <c r="D69" s="322">
        <v>2005</v>
      </c>
      <c r="E69" s="322">
        <v>2006</v>
      </c>
      <c r="F69" s="322">
        <v>2007</v>
      </c>
      <c r="G69" s="322">
        <v>2008</v>
      </c>
      <c r="H69" s="322">
        <v>2009</v>
      </c>
      <c r="I69" s="322">
        <v>2010</v>
      </c>
      <c r="J69" s="322">
        <v>2011</v>
      </c>
      <c r="K69" s="322">
        <v>2012</v>
      </c>
      <c r="L69" s="322">
        <v>2013</v>
      </c>
      <c r="M69" s="322">
        <v>2014</v>
      </c>
      <c r="N69" s="322">
        <v>2015</v>
      </c>
      <c r="O69" s="322">
        <v>2016</v>
      </c>
      <c r="P69" s="322">
        <v>2017</v>
      </c>
      <c r="Q69" s="322">
        <v>2018</v>
      </c>
      <c r="R69" s="322">
        <v>2019</v>
      </c>
      <c r="S69" s="322">
        <v>2020</v>
      </c>
      <c r="T69" s="322">
        <v>2021</v>
      </c>
    </row>
    <row r="70" spans="1:20" ht="15" thickBot="1" x14ac:dyDescent="0.25">
      <c r="A70" s="509" t="s">
        <v>342</v>
      </c>
      <c r="B70" s="510"/>
      <c r="C70" s="511">
        <f>+C71+C73+C75+C83+C85+C87+C91+C95+C98+C100+C102+C104+C106+C108+C110+C112</f>
        <v>46025.329122640149</v>
      </c>
      <c r="D70" s="511">
        <f t="shared" ref="D70:T70" si="151">+D71+D73+D75+D83+D85+D87+D91+D95+D98+D100+D102+D104+D106+D108+D110+D112</f>
        <v>87435.269799038593</v>
      </c>
      <c r="E70" s="511">
        <f t="shared" si="151"/>
        <v>101075.53004481181</v>
      </c>
      <c r="F70" s="511">
        <f t="shared" si="151"/>
        <v>105200.02927115676</v>
      </c>
      <c r="G70" s="511">
        <f t="shared" si="151"/>
        <v>133042.4736496722</v>
      </c>
      <c r="H70" s="511">
        <f t="shared" si="151"/>
        <v>137237.41911347499</v>
      </c>
      <c r="I70" s="511">
        <f t="shared" si="151"/>
        <v>207862.40645351072</v>
      </c>
      <c r="J70" s="511">
        <f t="shared" si="151"/>
        <v>286217.67359178048</v>
      </c>
      <c r="K70" s="511">
        <f t="shared" si="151"/>
        <v>251171.73227034291</v>
      </c>
      <c r="L70" s="511">
        <f t="shared" si="151"/>
        <v>351497.1158240533</v>
      </c>
      <c r="M70" s="511">
        <f t="shared" si="151"/>
        <v>253672.04578234081</v>
      </c>
      <c r="N70" s="511">
        <f t="shared" si="151"/>
        <v>398689.25729098939</v>
      </c>
      <c r="O70" s="511">
        <f t="shared" si="151"/>
        <v>393557.11963665677</v>
      </c>
      <c r="P70" s="511">
        <f t="shared" si="151"/>
        <v>774323.93042147742</v>
      </c>
      <c r="Q70" s="511">
        <f t="shared" si="151"/>
        <v>837760.87308314571</v>
      </c>
      <c r="R70" s="511">
        <f t="shared" si="151"/>
        <v>1874533.067863222</v>
      </c>
      <c r="S70" s="511">
        <f t="shared" si="151"/>
        <v>1838063.4512615586</v>
      </c>
      <c r="T70" s="511">
        <f t="shared" si="151"/>
        <v>4553110.7035144884</v>
      </c>
    </row>
    <row r="71" spans="1:20" ht="25.5" x14ac:dyDescent="0.2">
      <c r="A71" s="518">
        <v>1129</v>
      </c>
      <c r="B71" s="519" t="s">
        <v>56</v>
      </c>
      <c r="C71" s="520">
        <f>+C72</f>
        <v>9809.6410096888467</v>
      </c>
      <c r="D71" s="520">
        <f t="shared" ref="D71:T71" si="152">+D72</f>
        <v>10986.813538044458</v>
      </c>
      <c r="E71" s="520">
        <f t="shared" si="152"/>
        <v>16056.289928525634</v>
      </c>
      <c r="F71" s="520">
        <f t="shared" si="152"/>
        <v>12679.905240196393</v>
      </c>
      <c r="G71" s="520">
        <f t="shared" si="152"/>
        <v>7781.966392644018</v>
      </c>
      <c r="H71" s="520">
        <f t="shared" si="152"/>
        <v>32211.082249595263</v>
      </c>
      <c r="I71" s="520">
        <f t="shared" si="152"/>
        <v>32876.440490679117</v>
      </c>
      <c r="J71" s="520">
        <f t="shared" si="152"/>
        <v>25916.643443177163</v>
      </c>
      <c r="K71" s="520">
        <f t="shared" si="152"/>
        <v>56012.284223174967</v>
      </c>
      <c r="L71" s="520">
        <f t="shared" si="152"/>
        <v>71397.121752126623</v>
      </c>
      <c r="M71" s="520">
        <f t="shared" si="152"/>
        <v>63788.320078377052</v>
      </c>
      <c r="N71" s="520">
        <f t="shared" si="152"/>
        <v>52108.940888250887</v>
      </c>
      <c r="O71" s="520">
        <f t="shared" si="152"/>
        <v>86463.155233630445</v>
      </c>
      <c r="P71" s="520">
        <f t="shared" si="152"/>
        <v>85268.339340053266</v>
      </c>
      <c r="Q71" s="520">
        <f t="shared" si="152"/>
        <v>257779.30359057631</v>
      </c>
      <c r="R71" s="520">
        <f t="shared" si="152"/>
        <v>405133.52046928217</v>
      </c>
      <c r="S71" s="512">
        <f t="shared" si="152"/>
        <v>539377.0148995677</v>
      </c>
      <c r="T71" s="512">
        <f t="shared" si="152"/>
        <v>1365399.6796093807</v>
      </c>
    </row>
    <row r="72" spans="1:20" x14ac:dyDescent="0.2">
      <c r="A72" s="513"/>
      <c r="B72" s="327" t="s">
        <v>57</v>
      </c>
      <c r="C72" s="514">
        <v>9809.6410096888467</v>
      </c>
      <c r="D72" s="514">
        <v>10986.813538044458</v>
      </c>
      <c r="E72" s="514">
        <v>16056.289928525634</v>
      </c>
      <c r="F72" s="514">
        <v>12679.905240196393</v>
      </c>
      <c r="G72" s="514">
        <v>7781.966392644018</v>
      </c>
      <c r="H72" s="514">
        <v>32211.082249595263</v>
      </c>
      <c r="I72" s="514">
        <v>32876.440490679117</v>
      </c>
      <c r="J72" s="514">
        <v>25916.643443177163</v>
      </c>
      <c r="K72" s="514">
        <v>56012.284223174967</v>
      </c>
      <c r="L72" s="514">
        <v>71397.121752126623</v>
      </c>
      <c r="M72" s="514">
        <v>63788.320078377052</v>
      </c>
      <c r="N72" s="514">
        <v>52108.940888250887</v>
      </c>
      <c r="O72" s="514">
        <v>86463.155233630445</v>
      </c>
      <c r="P72" s="514">
        <v>85268.339340053266</v>
      </c>
      <c r="Q72" s="514">
        <v>257779.30359057631</v>
      </c>
      <c r="R72" s="514">
        <v>405133.52046928217</v>
      </c>
      <c r="S72" s="514">
        <v>539377.0148995677</v>
      </c>
      <c r="T72" s="514">
        <v>1365399.6796093807</v>
      </c>
    </row>
    <row r="73" spans="1:20" x14ac:dyDescent="0.2">
      <c r="A73" s="323">
        <v>1131</v>
      </c>
      <c r="B73" s="324" t="s">
        <v>45</v>
      </c>
      <c r="C73" s="512">
        <f>+C74</f>
        <v>7.6518799808728772</v>
      </c>
      <c r="D73" s="512">
        <f t="shared" ref="D73" si="153">+D74</f>
        <v>4.1855715958918775</v>
      </c>
      <c r="E73" s="512">
        <f t="shared" ref="E73" si="154">+E74</f>
        <v>1.8068176741421957</v>
      </c>
      <c r="F73" s="512">
        <f t="shared" ref="F73" si="155">+F74</f>
        <v>3.3032782045260873</v>
      </c>
      <c r="G73" s="512">
        <f t="shared" ref="G73" si="156">+G74</f>
        <v>2.7574809826874254</v>
      </c>
      <c r="H73" s="512">
        <f t="shared" ref="H73" si="157">+H74</f>
        <v>4.4425477947203689</v>
      </c>
      <c r="I73" s="512">
        <f t="shared" ref="I73" si="158">+I74</f>
        <v>2.677538909164658</v>
      </c>
      <c r="J73" s="512">
        <f t="shared" ref="J73" si="159">+J74</f>
        <v>2.1606036515571465</v>
      </c>
      <c r="K73" s="512">
        <f t="shared" ref="K73" si="160">+K74</f>
        <v>5.0652338796598766</v>
      </c>
      <c r="L73" s="512">
        <f t="shared" ref="L73" si="161">+L74</f>
        <v>6.8795725151658313</v>
      </c>
      <c r="M73" s="512">
        <f t="shared" ref="M73" si="162">+M74</f>
        <v>9.577231658908028</v>
      </c>
      <c r="N73" s="512">
        <f t="shared" ref="N73" si="163">+N74</f>
        <v>10.533716656517138</v>
      </c>
      <c r="O73" s="512">
        <f t="shared" ref="O73" si="164">+O74</f>
        <v>12.146430843424417</v>
      </c>
      <c r="P73" s="512">
        <f t="shared" ref="P73" si="165">+P74</f>
        <v>9.5834225003165141</v>
      </c>
      <c r="Q73" s="512">
        <f t="shared" ref="Q73" si="166">+Q74</f>
        <v>15.155179767942395</v>
      </c>
      <c r="R73" s="512">
        <f t="shared" ref="R73:T73" si="167">+R74</f>
        <v>21.692708295290092</v>
      </c>
      <c r="S73" s="512">
        <f t="shared" si="167"/>
        <v>40.673828053668927</v>
      </c>
      <c r="T73" s="512">
        <f t="shared" si="167"/>
        <v>41.768479999999997</v>
      </c>
    </row>
    <row r="74" spans="1:20" x14ac:dyDescent="0.2">
      <c r="A74" s="323"/>
      <c r="B74" s="327" t="s">
        <v>58</v>
      </c>
      <c r="C74" s="514">
        <v>7.6518799808728772</v>
      </c>
      <c r="D74" s="514">
        <v>4.1855715958918775</v>
      </c>
      <c r="E74" s="514">
        <v>1.8068176741421957</v>
      </c>
      <c r="F74" s="514">
        <v>3.3032782045260873</v>
      </c>
      <c r="G74" s="514">
        <v>2.7574809826874254</v>
      </c>
      <c r="H74" s="514">
        <v>4.4425477947203689</v>
      </c>
      <c r="I74" s="514">
        <v>2.677538909164658</v>
      </c>
      <c r="J74" s="514">
        <v>2.1606036515571465</v>
      </c>
      <c r="K74" s="514">
        <v>5.0652338796598766</v>
      </c>
      <c r="L74" s="514">
        <v>6.8795725151658313</v>
      </c>
      <c r="M74" s="514">
        <v>9.577231658908028</v>
      </c>
      <c r="N74" s="514">
        <v>10.533716656517138</v>
      </c>
      <c r="O74" s="514">
        <v>12.146430843424417</v>
      </c>
      <c r="P74" s="514">
        <v>9.5834225003165141</v>
      </c>
      <c r="Q74" s="514">
        <v>15.155179767942395</v>
      </c>
      <c r="R74" s="514">
        <v>21.692708295290092</v>
      </c>
      <c r="S74" s="514">
        <v>40.673828053668927</v>
      </c>
      <c r="T74" s="514">
        <v>41.768479999999997</v>
      </c>
    </row>
    <row r="75" spans="1:20" ht="25.5" x14ac:dyDescent="0.2">
      <c r="A75" s="323">
        <v>1132</v>
      </c>
      <c r="B75" s="324" t="s">
        <v>59</v>
      </c>
      <c r="C75" s="512">
        <f>SUM(C76:C82)</f>
        <v>2232.4920644174167</v>
      </c>
      <c r="D75" s="512">
        <f t="shared" ref="D75:T75" si="168">SUM(D76:D82)</f>
        <v>3911.9228889673677</v>
      </c>
      <c r="E75" s="512">
        <f t="shared" si="168"/>
        <v>3939.6380299368311</v>
      </c>
      <c r="F75" s="512">
        <f t="shared" si="168"/>
        <v>4796.5571062610197</v>
      </c>
      <c r="G75" s="512">
        <f t="shared" si="168"/>
        <v>5411.8084170484562</v>
      </c>
      <c r="H75" s="512">
        <f t="shared" si="168"/>
        <v>8077.1788582889976</v>
      </c>
      <c r="I75" s="512">
        <f t="shared" si="168"/>
        <v>8023.2963318648708</v>
      </c>
      <c r="J75" s="512">
        <f t="shared" si="168"/>
        <v>10734.873666398253</v>
      </c>
      <c r="K75" s="512">
        <f t="shared" si="168"/>
        <v>15275.440082905112</v>
      </c>
      <c r="L75" s="512">
        <f t="shared" si="168"/>
        <v>21036.973444179239</v>
      </c>
      <c r="M75" s="512">
        <f t="shared" si="168"/>
        <v>31627.027321516638</v>
      </c>
      <c r="N75" s="512">
        <f t="shared" si="168"/>
        <v>43859.358900149287</v>
      </c>
      <c r="O75" s="512">
        <f t="shared" si="168"/>
        <v>36847.587143260695</v>
      </c>
      <c r="P75" s="512">
        <f t="shared" si="168"/>
        <v>38358.475649372835</v>
      </c>
      <c r="Q75" s="512">
        <f t="shared" si="168"/>
        <v>63618.282394352558</v>
      </c>
      <c r="R75" s="512">
        <f t="shared" si="168"/>
        <v>58421.818518113287</v>
      </c>
      <c r="S75" s="512">
        <f t="shared" si="168"/>
        <v>87617.195033750104</v>
      </c>
      <c r="T75" s="512">
        <f t="shared" si="168"/>
        <v>100577.90373371389</v>
      </c>
    </row>
    <row r="76" spans="1:20" x14ac:dyDescent="0.2">
      <c r="A76" s="513"/>
      <c r="B76" s="327" t="s">
        <v>60</v>
      </c>
      <c r="C76" s="514">
        <v>47.769250810814206</v>
      </c>
      <c r="D76" s="514">
        <v>55.689545048790407</v>
      </c>
      <c r="E76" s="514">
        <v>52.017239756080883</v>
      </c>
      <c r="F76" s="514">
        <v>69.60982831764818</v>
      </c>
      <c r="G76" s="514">
        <v>274.58070986719383</v>
      </c>
      <c r="H76" s="514">
        <v>166.6071600579829</v>
      </c>
      <c r="I76" s="514">
        <v>386.33445754775522</v>
      </c>
      <c r="J76" s="514">
        <v>538.62354540305955</v>
      </c>
      <c r="K76" s="514">
        <v>780.42611828301631</v>
      </c>
      <c r="L76" s="514">
        <v>891.91556375201844</v>
      </c>
      <c r="M76" s="514">
        <v>1540.8584626785885</v>
      </c>
      <c r="N76" s="514">
        <v>2116.7864494050505</v>
      </c>
      <c r="O76" s="514">
        <v>3121.7044731320611</v>
      </c>
      <c r="P76" s="514">
        <v>3283.0555430088216</v>
      </c>
      <c r="Q76" s="514">
        <v>3326.889648573213</v>
      </c>
      <c r="R76" s="514">
        <v>4484.1277946523624</v>
      </c>
      <c r="S76" s="514">
        <v>4387.777818100265</v>
      </c>
      <c r="T76" s="514">
        <v>5588.962062969912</v>
      </c>
    </row>
    <row r="77" spans="1:20" x14ac:dyDescent="0.2">
      <c r="A77" s="329"/>
      <c r="B77" s="327" t="s">
        <v>61</v>
      </c>
      <c r="C77" s="514">
        <v>175.04232631973466</v>
      </c>
      <c r="D77" s="514">
        <v>110.31260510421984</v>
      </c>
      <c r="E77" s="514">
        <v>121.1306892724387</v>
      </c>
      <c r="F77" s="514">
        <v>503.51704230012734</v>
      </c>
      <c r="G77" s="514">
        <v>67.511784872215358</v>
      </c>
      <c r="H77" s="514">
        <v>364.14770970111147</v>
      </c>
      <c r="I77" s="514">
        <v>219.21474165123414</v>
      </c>
      <c r="J77" s="514">
        <v>287.56065048651288</v>
      </c>
      <c r="K77" s="514">
        <v>282.27071946211129</v>
      </c>
      <c r="L77" s="514">
        <v>451.54851224298557</v>
      </c>
      <c r="M77" s="514">
        <v>609.92904711359233</v>
      </c>
      <c r="N77" s="514">
        <v>1421.9334593593574</v>
      </c>
      <c r="O77" s="514">
        <v>382.56781168478051</v>
      </c>
      <c r="P77" s="514">
        <v>662.72255873712948</v>
      </c>
      <c r="Q77" s="514">
        <v>898.86507966645127</v>
      </c>
      <c r="R77" s="514">
        <v>1314.653658184478</v>
      </c>
      <c r="S77" s="514">
        <v>1515.8826343527444</v>
      </c>
      <c r="T77" s="514">
        <v>1665.313971282794</v>
      </c>
    </row>
    <row r="78" spans="1:20" x14ac:dyDescent="0.2">
      <c r="A78" s="513"/>
      <c r="B78" s="327" t="s">
        <v>62</v>
      </c>
      <c r="C78" s="514">
        <v>224.49073560057627</v>
      </c>
      <c r="D78" s="514">
        <v>226.90304349126987</v>
      </c>
      <c r="E78" s="514">
        <v>181.30581487104834</v>
      </c>
      <c r="F78" s="514">
        <v>198.99977536235525</v>
      </c>
      <c r="G78" s="514">
        <v>199.92668768022349</v>
      </c>
      <c r="H78" s="514">
        <v>184.96903670794083</v>
      </c>
      <c r="I78" s="514">
        <v>612.58431068364678</v>
      </c>
      <c r="J78" s="514">
        <v>735.10117282037709</v>
      </c>
      <c r="K78" s="514">
        <v>573.92426424720929</v>
      </c>
      <c r="L78" s="514">
        <v>834.27259628776028</v>
      </c>
      <c r="M78" s="514">
        <v>1059.9140428398835</v>
      </c>
      <c r="N78" s="514">
        <v>2962.9408214103278</v>
      </c>
      <c r="O78" s="514">
        <v>8778.631993711635</v>
      </c>
      <c r="P78" s="514">
        <v>4940.4177602598747</v>
      </c>
      <c r="Q78" s="514">
        <v>8311.3496933059996</v>
      </c>
      <c r="R78" s="514">
        <v>2784.8232174486097</v>
      </c>
      <c r="S78" s="514">
        <v>4222.7611235124068</v>
      </c>
      <c r="T78" s="514">
        <v>7715.6935545464803</v>
      </c>
    </row>
    <row r="79" spans="1:20" x14ac:dyDescent="0.2">
      <c r="A79" s="329"/>
      <c r="B79" s="327" t="s">
        <v>63</v>
      </c>
      <c r="C79" s="514">
        <v>332.76391654684295</v>
      </c>
      <c r="D79" s="514">
        <v>731.81711168056199</v>
      </c>
      <c r="E79" s="514">
        <v>1201.8179500401625</v>
      </c>
      <c r="F79" s="514">
        <v>1669.716337529492</v>
      </c>
      <c r="G79" s="514">
        <v>1582.8858901107265</v>
      </c>
      <c r="H79" s="514">
        <v>3354.7829292228002</v>
      </c>
      <c r="I79" s="514">
        <v>2237.7249596386378</v>
      </c>
      <c r="J79" s="514">
        <v>2491.1618210616848</v>
      </c>
      <c r="K79" s="514">
        <v>3943.7484122968513</v>
      </c>
      <c r="L79" s="514">
        <v>5617.5279894559535</v>
      </c>
      <c r="M79" s="514">
        <v>8398.8846900096523</v>
      </c>
      <c r="N79" s="514">
        <v>10866.669701334529</v>
      </c>
      <c r="O79" s="514">
        <v>6144.392915111519</v>
      </c>
      <c r="P79" s="514">
        <v>5672.342577804463</v>
      </c>
      <c r="Q79" s="514">
        <v>17744.449564673443</v>
      </c>
      <c r="R79" s="514">
        <v>10238.075348479269</v>
      </c>
      <c r="S79" s="514">
        <v>22519.122648582521</v>
      </c>
      <c r="T79" s="514">
        <v>24737.964153603112</v>
      </c>
    </row>
    <row r="80" spans="1:20" x14ac:dyDescent="0.2">
      <c r="A80" s="329"/>
      <c r="B80" s="327" t="s">
        <v>64</v>
      </c>
      <c r="C80" s="514">
        <v>50.332121042269151</v>
      </c>
      <c r="D80" s="514">
        <v>96.571234120272877</v>
      </c>
      <c r="E80" s="514">
        <v>104.01083494028786</v>
      </c>
      <c r="F80" s="514">
        <v>168.0367450327972</v>
      </c>
      <c r="G80" s="514">
        <v>35.296595640842625</v>
      </c>
      <c r="H80" s="514">
        <v>97.071137132249973</v>
      </c>
      <c r="I80" s="514">
        <v>152.61705185871122</v>
      </c>
      <c r="J80" s="514">
        <v>212.77713120098912</v>
      </c>
      <c r="K80" s="514">
        <v>148.72154390348868</v>
      </c>
      <c r="L80" s="514">
        <v>434.01228765609517</v>
      </c>
      <c r="M80" s="514">
        <v>515.85460475695857</v>
      </c>
      <c r="N80" s="514">
        <v>563.03313553966927</v>
      </c>
      <c r="O80" s="514">
        <v>868.02457531219102</v>
      </c>
      <c r="P80" s="514">
        <v>1471.3016551541637</v>
      </c>
      <c r="Q80" s="514">
        <v>922.36291372673418</v>
      </c>
      <c r="R80" s="514">
        <v>347.20983012487642</v>
      </c>
      <c r="S80" s="514">
        <v>760.38952797347929</v>
      </c>
      <c r="T80" s="514">
        <v>1318.3206818615886</v>
      </c>
    </row>
    <row r="81" spans="1:20" x14ac:dyDescent="0.2">
      <c r="A81" s="329"/>
      <c r="B81" s="327" t="s">
        <v>65</v>
      </c>
      <c r="C81" s="514">
        <v>1221.5687786261008</v>
      </c>
      <c r="D81" s="514">
        <v>2066.7838888280535</v>
      </c>
      <c r="E81" s="514">
        <v>1753.1155278670096</v>
      </c>
      <c r="F81" s="514">
        <v>1335.4783531784053</v>
      </c>
      <c r="G81" s="514">
        <v>3085.0346108671861</v>
      </c>
      <c r="H81" s="514">
        <v>3164.6085371899012</v>
      </c>
      <c r="I81" s="514">
        <v>1909.1200771639662</v>
      </c>
      <c r="J81" s="514">
        <v>4262.670941521973</v>
      </c>
      <c r="K81" s="514">
        <v>6426.8556443799207</v>
      </c>
      <c r="L81" s="514">
        <v>8112.311097119059</v>
      </c>
      <c r="M81" s="514">
        <v>13137.760531009922</v>
      </c>
      <c r="N81" s="514">
        <v>16020.371407427807</v>
      </c>
      <c r="O81" s="514">
        <v>11756.160475167591</v>
      </c>
      <c r="P81" s="514">
        <v>14445.932891576742</v>
      </c>
      <c r="Q81" s="514">
        <v>18040.025344537251</v>
      </c>
      <c r="R81" s="514">
        <v>24718.08099907032</v>
      </c>
      <c r="S81" s="514">
        <v>30491.816617052038</v>
      </c>
      <c r="T81" s="514">
        <v>33495.907288890405</v>
      </c>
    </row>
    <row r="82" spans="1:20" x14ac:dyDescent="0.2">
      <c r="A82" s="329"/>
      <c r="B82" s="327" t="s">
        <v>66</v>
      </c>
      <c r="C82" s="514">
        <v>180.52493547107849</v>
      </c>
      <c r="D82" s="514">
        <v>623.84546069419912</v>
      </c>
      <c r="E82" s="514">
        <v>526.23997318980298</v>
      </c>
      <c r="F82" s="514">
        <v>851.1990245401953</v>
      </c>
      <c r="G82" s="514">
        <v>166.57213801006895</v>
      </c>
      <c r="H82" s="514">
        <v>744.99234827701127</v>
      </c>
      <c r="I82" s="514">
        <v>2505.7007333209194</v>
      </c>
      <c r="J82" s="514">
        <v>2206.9784039036567</v>
      </c>
      <c r="K82" s="514">
        <v>3119.4933803325148</v>
      </c>
      <c r="L82" s="514">
        <v>4695.3853976653663</v>
      </c>
      <c r="M82" s="514">
        <v>6363.8259431080451</v>
      </c>
      <c r="N82" s="514">
        <v>9907.6239256725476</v>
      </c>
      <c r="O82" s="514">
        <v>5796.1048991409134</v>
      </c>
      <c r="P82" s="514">
        <v>7882.7026628316416</v>
      </c>
      <c r="Q82" s="514">
        <v>14374.340149869467</v>
      </c>
      <c r="R82" s="514">
        <v>14534.847670153369</v>
      </c>
      <c r="S82" s="514">
        <v>23719.444664176659</v>
      </c>
      <c r="T82" s="514">
        <v>26055.742020559599</v>
      </c>
    </row>
    <row r="83" spans="1:20" x14ac:dyDescent="0.2">
      <c r="A83" s="323">
        <v>1211</v>
      </c>
      <c r="B83" s="324" t="s">
        <v>67</v>
      </c>
      <c r="C83" s="512">
        <f>+C84</f>
        <v>2501.1702777053356</v>
      </c>
      <c r="D83" s="512">
        <f t="shared" ref="D83" si="169">+D84</f>
        <v>3480.5377762009507</v>
      </c>
      <c r="E83" s="512">
        <f t="shared" ref="E83" si="170">+E84</f>
        <v>3995.5336428444089</v>
      </c>
      <c r="F83" s="512">
        <f t="shared" ref="F83" si="171">+F84</f>
        <v>4230.6748597914147</v>
      </c>
      <c r="G83" s="512">
        <f t="shared" ref="G83" si="172">+G84</f>
        <v>4812.7821998954778</v>
      </c>
      <c r="H83" s="512">
        <f t="shared" ref="H83" si="173">+H84</f>
        <v>4585.0113526594223</v>
      </c>
      <c r="I83" s="512">
        <f t="shared" ref="I83" si="174">+I84</f>
        <v>14580.974336250601</v>
      </c>
      <c r="J83" s="512">
        <f t="shared" ref="J83" si="175">+J84</f>
        <v>20123.33523384366</v>
      </c>
      <c r="K83" s="512">
        <f t="shared" ref="K83" si="176">+K84</f>
        <v>17487.463748578382</v>
      </c>
      <c r="L83" s="512">
        <f t="shared" ref="L83" si="177">+L84</f>
        <v>22449.490543642503</v>
      </c>
      <c r="M83" s="512">
        <f t="shared" ref="M83" si="178">+M84</f>
        <v>25454.646672453178</v>
      </c>
      <c r="N83" s="512">
        <f t="shared" ref="N83" si="179">+N84</f>
        <v>32598.38925</v>
      </c>
      <c r="O83" s="512">
        <f t="shared" ref="O83" si="180">+O84</f>
        <v>60118.875354872886</v>
      </c>
      <c r="P83" s="512">
        <f t="shared" ref="P83" si="181">+P84</f>
        <v>31946.488036230247</v>
      </c>
      <c r="Q83" s="512">
        <f t="shared" ref="Q83" si="182">+Q84</f>
        <v>134121.529836</v>
      </c>
      <c r="R83" s="512">
        <f t="shared" ref="R83:T83" si="183">+R84</f>
        <v>190270.18195199998</v>
      </c>
      <c r="S83" s="512">
        <f t="shared" si="183"/>
        <v>227445.19011000003</v>
      </c>
      <c r="T83" s="512">
        <f t="shared" si="183"/>
        <v>926334.83250000002</v>
      </c>
    </row>
    <row r="84" spans="1:20" x14ac:dyDescent="0.2">
      <c r="A84" s="329"/>
      <c r="B84" s="327" t="s">
        <v>68</v>
      </c>
      <c r="C84" s="514">
        <v>2501.1702777053356</v>
      </c>
      <c r="D84" s="514">
        <v>3480.5377762009507</v>
      </c>
      <c r="E84" s="514">
        <v>3995.5336428444089</v>
      </c>
      <c r="F84" s="514">
        <v>4230.6748597914147</v>
      </c>
      <c r="G84" s="514">
        <v>4812.7821998954778</v>
      </c>
      <c r="H84" s="514">
        <v>4585.0113526594223</v>
      </c>
      <c r="I84" s="514">
        <v>14580.974336250601</v>
      </c>
      <c r="J84" s="514">
        <v>20123.33523384366</v>
      </c>
      <c r="K84" s="514">
        <v>17487.463748578382</v>
      </c>
      <c r="L84" s="514">
        <v>22449.490543642503</v>
      </c>
      <c r="M84" s="514">
        <v>25454.646672453178</v>
      </c>
      <c r="N84" s="514">
        <v>32598.38925</v>
      </c>
      <c r="O84" s="514">
        <v>60118.875354872886</v>
      </c>
      <c r="P84" s="514">
        <v>31946.488036230247</v>
      </c>
      <c r="Q84" s="514">
        <v>134121.529836</v>
      </c>
      <c r="R84" s="514">
        <v>190270.18195199998</v>
      </c>
      <c r="S84" s="514">
        <v>227445.19011000003</v>
      </c>
      <c r="T84" s="514">
        <v>926334.83250000002</v>
      </c>
    </row>
    <row r="85" spans="1:20" x14ac:dyDescent="0.2">
      <c r="A85" s="323">
        <v>1220</v>
      </c>
      <c r="B85" s="324" t="s">
        <v>48</v>
      </c>
      <c r="C85" s="512">
        <f>+C86</f>
        <v>93.590702201673054</v>
      </c>
      <c r="D85" s="512">
        <f t="shared" ref="D85" si="184">+D86</f>
        <v>73.794018365848885</v>
      </c>
      <c r="E85" s="512">
        <f t="shared" ref="E85" si="185">+E86</f>
        <v>130.35675548192825</v>
      </c>
      <c r="F85" s="512">
        <f t="shared" ref="F85" si="186">+F86</f>
        <v>127.16564829337739</v>
      </c>
      <c r="G85" s="512">
        <f t="shared" ref="G85" si="187">+G86</f>
        <v>24.057014989032218</v>
      </c>
      <c r="H85" s="512">
        <f t="shared" ref="H85" si="188">+H86</f>
        <v>327.79283134354756</v>
      </c>
      <c r="I85" s="512">
        <f t="shared" ref="I85" si="189">+I86</f>
        <v>402.60891747392611</v>
      </c>
      <c r="J85" s="512">
        <f t="shared" ref="J85" si="190">+J86</f>
        <v>446.25964731064653</v>
      </c>
      <c r="K85" s="512">
        <f t="shared" ref="K85" si="191">+K86</f>
        <v>698.14540164846051</v>
      </c>
      <c r="L85" s="512">
        <f t="shared" ref="L85" si="192">+L86</f>
        <v>821.26834477513012</v>
      </c>
      <c r="M85" s="512">
        <f t="shared" ref="M85" si="193">+M86</f>
        <v>1148.0100444203129</v>
      </c>
      <c r="N85" s="512">
        <f t="shared" ref="N85" si="194">+N86</f>
        <v>1043.0642009431956</v>
      </c>
      <c r="O85" s="512">
        <f t="shared" ref="O85" si="195">+O86</f>
        <v>3630.9359779592883</v>
      </c>
      <c r="P85" s="512">
        <f t="shared" ref="P85" si="196">+P86</f>
        <v>2940.0111263046342</v>
      </c>
      <c r="Q85" s="512">
        <f t="shared" ref="Q85" si="197">+Q86</f>
        <v>5322.109539195978</v>
      </c>
      <c r="R85" s="512">
        <f t="shared" ref="R85:T85" si="198">+R86</f>
        <v>7898.578937696082</v>
      </c>
      <c r="S85" s="512">
        <f t="shared" si="198"/>
        <v>9721.9146126715441</v>
      </c>
      <c r="T85" s="512">
        <f t="shared" si="198"/>
        <v>31133.0133450908</v>
      </c>
    </row>
    <row r="86" spans="1:20" x14ac:dyDescent="0.2">
      <c r="A86" s="329"/>
      <c r="B86" s="327" t="s">
        <v>69</v>
      </c>
      <c r="C86" s="514">
        <v>93.590702201673054</v>
      </c>
      <c r="D86" s="514">
        <v>73.794018365848885</v>
      </c>
      <c r="E86" s="514">
        <v>130.35675548192825</v>
      </c>
      <c r="F86" s="514">
        <v>127.16564829337739</v>
      </c>
      <c r="G86" s="514">
        <v>24.057014989032218</v>
      </c>
      <c r="H86" s="514">
        <v>327.79283134354756</v>
      </c>
      <c r="I86" s="514">
        <v>402.60891747392611</v>
      </c>
      <c r="J86" s="514">
        <v>446.25964731064653</v>
      </c>
      <c r="K86" s="514">
        <v>698.14540164846051</v>
      </c>
      <c r="L86" s="514">
        <v>821.26834477513012</v>
      </c>
      <c r="M86" s="514">
        <v>1148.0100444203129</v>
      </c>
      <c r="N86" s="514">
        <v>1043.0642009431956</v>
      </c>
      <c r="O86" s="514">
        <v>3630.9359779592883</v>
      </c>
      <c r="P86" s="514">
        <v>2940.0111263046342</v>
      </c>
      <c r="Q86" s="514">
        <v>5322.109539195978</v>
      </c>
      <c r="R86" s="514">
        <v>7898.578937696082</v>
      </c>
      <c r="S86" s="514">
        <v>9721.9146126715441</v>
      </c>
      <c r="T86" s="514">
        <v>31133.0133450908</v>
      </c>
    </row>
    <row r="87" spans="1:20" x14ac:dyDescent="0.2">
      <c r="A87" s="323">
        <v>1231</v>
      </c>
      <c r="B87" s="324" t="s">
        <v>46</v>
      </c>
      <c r="C87" s="512">
        <f>SUM(C88:C90)</f>
        <v>1169.2556908597012</v>
      </c>
      <c r="D87" s="512">
        <f t="shared" ref="D87:T87" si="199">SUM(D88:D90)</f>
        <v>1283.1728716080418</v>
      </c>
      <c r="E87" s="512">
        <f t="shared" si="199"/>
        <v>1420.7169698910732</v>
      </c>
      <c r="F87" s="512">
        <f t="shared" si="199"/>
        <v>1620.5139415041147</v>
      </c>
      <c r="G87" s="512">
        <f t="shared" si="199"/>
        <v>1485.7624647289247</v>
      </c>
      <c r="H87" s="512">
        <f t="shared" si="199"/>
        <v>1582.1408321768652</v>
      </c>
      <c r="I87" s="512">
        <f t="shared" si="199"/>
        <v>1683.6190244965392</v>
      </c>
      <c r="J87" s="512">
        <f t="shared" si="199"/>
        <v>1909.7942379046563</v>
      </c>
      <c r="K87" s="512">
        <f t="shared" si="199"/>
        <v>2156.2488537475087</v>
      </c>
      <c r="L87" s="512">
        <f t="shared" si="199"/>
        <v>2471.168538313631</v>
      </c>
      <c r="M87" s="512">
        <f t="shared" si="199"/>
        <v>2728.9395928992863</v>
      </c>
      <c r="N87" s="512">
        <f t="shared" si="199"/>
        <v>3039.4800089042546</v>
      </c>
      <c r="O87" s="512">
        <f t="shared" si="199"/>
        <v>4403.5602558112905</v>
      </c>
      <c r="P87" s="512">
        <f t="shared" si="199"/>
        <v>3780.5132674042989</v>
      </c>
      <c r="Q87" s="512">
        <f t="shared" si="199"/>
        <v>6691.9478998442519</v>
      </c>
      <c r="R87" s="512">
        <f t="shared" si="199"/>
        <v>10670.488234144956</v>
      </c>
      <c r="S87" s="512">
        <f t="shared" si="199"/>
        <v>15155.075902061413</v>
      </c>
      <c r="T87" s="512">
        <f t="shared" si="199"/>
        <v>23637.644821089212</v>
      </c>
    </row>
    <row r="88" spans="1:20" x14ac:dyDescent="0.2">
      <c r="A88" s="329"/>
      <c r="B88" s="327" t="s">
        <v>70</v>
      </c>
      <c r="C88" s="514">
        <v>689.21495165819692</v>
      </c>
      <c r="D88" s="514">
        <v>756.36315956196029</v>
      </c>
      <c r="E88" s="514">
        <v>837.43819711795402</v>
      </c>
      <c r="F88" s="514">
        <v>955.20804096664176</v>
      </c>
      <c r="G88" s="514">
        <v>756.79206646390662</v>
      </c>
      <c r="H88" s="514">
        <v>805.88361749905289</v>
      </c>
      <c r="I88" s="514">
        <v>814.44156911766822</v>
      </c>
      <c r="J88" s="514">
        <v>923.85260155638446</v>
      </c>
      <c r="K88" s="514">
        <v>1043.0736849029379</v>
      </c>
      <c r="L88" s="514">
        <v>1195.4143738071709</v>
      </c>
      <c r="M88" s="514">
        <v>1478.5207408004824</v>
      </c>
      <c r="N88" s="514">
        <v>1646.769406734621</v>
      </c>
      <c r="O88" s="514">
        <v>2385.8187218664302</v>
      </c>
      <c r="P88" s="514">
        <v>2048.2561399573437</v>
      </c>
      <c r="Q88" s="514">
        <v>3625.6514405891103</v>
      </c>
      <c r="R88" s="514">
        <v>5781.1972861918457</v>
      </c>
      <c r="S88" s="514">
        <v>8210.9161037887188</v>
      </c>
      <c r="T88" s="514">
        <v>12806.713722279641</v>
      </c>
    </row>
    <row r="89" spans="1:20" x14ac:dyDescent="0.2">
      <c r="A89" s="513"/>
      <c r="B89" s="327" t="s">
        <v>71</v>
      </c>
      <c r="C89" s="514">
        <v>104.20382326668539</v>
      </c>
      <c r="D89" s="514">
        <v>114.3560986522439</v>
      </c>
      <c r="E89" s="514">
        <v>126.614</v>
      </c>
      <c r="F89" s="514">
        <v>144.4198644331905</v>
      </c>
      <c r="G89" s="514">
        <v>183.70081164330819</v>
      </c>
      <c r="H89" s="514">
        <v>195.61710697674422</v>
      </c>
      <c r="I89" s="514">
        <v>224.90128037886953</v>
      </c>
      <c r="J89" s="514">
        <v>255.11422900046202</v>
      </c>
      <c r="K89" s="514">
        <v>288.03614176805792</v>
      </c>
      <c r="L89" s="514">
        <v>330.10375875558299</v>
      </c>
      <c r="M89" s="514">
        <v>206.25315222454049</v>
      </c>
      <c r="N89" s="514">
        <v>229.72378523554707</v>
      </c>
      <c r="O89" s="514">
        <v>332.82091920797689</v>
      </c>
      <c r="P89" s="514">
        <v>285.73105115911261</v>
      </c>
      <c r="Q89" s="514">
        <v>505.77717163716255</v>
      </c>
      <c r="R89" s="514">
        <v>806.47510109561119</v>
      </c>
      <c r="S89" s="514">
        <v>1145.4200690757825</v>
      </c>
      <c r="T89" s="514">
        <v>1786.5323102788313</v>
      </c>
    </row>
    <row r="90" spans="1:20" x14ac:dyDescent="0.2">
      <c r="A90" s="513"/>
      <c r="B90" s="327" t="s">
        <v>72</v>
      </c>
      <c r="C90" s="514">
        <v>375.83691593481888</v>
      </c>
      <c r="D90" s="514">
        <v>412.4536133938376</v>
      </c>
      <c r="E90" s="514">
        <v>456.66477277311913</v>
      </c>
      <c r="F90" s="514">
        <v>520.88603610428231</v>
      </c>
      <c r="G90" s="514">
        <v>545.26958662170989</v>
      </c>
      <c r="H90" s="514">
        <v>580.64010770106802</v>
      </c>
      <c r="I90" s="514">
        <v>644.27617500000122</v>
      </c>
      <c r="J90" s="514">
        <v>730.82740734780975</v>
      </c>
      <c r="K90" s="514">
        <v>825.13902707651289</v>
      </c>
      <c r="L90" s="514">
        <v>945.65040575087733</v>
      </c>
      <c r="M90" s="514">
        <v>1044.1656998742631</v>
      </c>
      <c r="N90" s="514">
        <v>1162.9868169340864</v>
      </c>
      <c r="O90" s="514">
        <v>1684.920614736883</v>
      </c>
      <c r="P90" s="514">
        <v>1446.5260762878427</v>
      </c>
      <c r="Q90" s="514">
        <v>2560.5192876179794</v>
      </c>
      <c r="R90" s="514">
        <v>4082.8158468574984</v>
      </c>
      <c r="S90" s="514">
        <v>5798.7397291969119</v>
      </c>
      <c r="T90" s="514">
        <v>9044.3987885307397</v>
      </c>
    </row>
    <row r="91" spans="1:20" x14ac:dyDescent="0.2">
      <c r="A91" s="323">
        <v>1232</v>
      </c>
      <c r="B91" s="324" t="s">
        <v>47</v>
      </c>
      <c r="C91" s="512">
        <f>SUM(C92:C94)</f>
        <v>1736.1811938066558</v>
      </c>
      <c r="D91" s="512">
        <f t="shared" ref="D91" si="200">SUM(D92:D94)</f>
        <v>2022.3538771948608</v>
      </c>
      <c r="E91" s="512">
        <f t="shared" ref="E91" si="201">SUM(E92:E94)</f>
        <v>2352.5008130947754</v>
      </c>
      <c r="F91" s="512">
        <f t="shared" ref="F91" si="202">SUM(F92:F94)</f>
        <v>2683.3355593071688</v>
      </c>
      <c r="G91" s="512">
        <f t="shared" ref="G91" si="203">SUM(G92:G94)</f>
        <v>1062.1150564045554</v>
      </c>
      <c r="H91" s="512">
        <f t="shared" ref="H91" si="204">SUM(H92:H94)</f>
        <v>1131.0122843317831</v>
      </c>
      <c r="I91" s="512">
        <f t="shared" ref="I91" si="205">SUM(I92:I94)</f>
        <v>2946.6079161961875</v>
      </c>
      <c r="J91" s="512">
        <f t="shared" ref="J91" si="206">SUM(J92:J94)</f>
        <v>3342.4514322048126</v>
      </c>
      <c r="K91" s="512">
        <f t="shared" ref="K91" si="207">SUM(K92:K94)</f>
        <v>3773.7872103466634</v>
      </c>
      <c r="L91" s="512">
        <f t="shared" ref="L91" si="208">SUM(L92:L94)</f>
        <v>4324.9480264262002</v>
      </c>
      <c r="M91" s="512">
        <f t="shared" ref="M91" si="209">SUM(M92:M94)</f>
        <v>2828.2968142879877</v>
      </c>
      <c r="N91" s="512">
        <f t="shared" ref="N91" si="210">SUM(N92:N94)</f>
        <v>3150.1436120624276</v>
      </c>
      <c r="O91" s="512">
        <f t="shared" ref="O91" si="211">SUM(O92:O94)</f>
        <v>4563.8882866601853</v>
      </c>
      <c r="P91" s="512">
        <f t="shared" ref="P91" si="212">SUM(P92:P94)</f>
        <v>3918.1569494593291</v>
      </c>
      <c r="Q91" s="512">
        <f t="shared" ref="Q91" si="213">SUM(Q92:Q94)</f>
        <v>6935.5932156792142</v>
      </c>
      <c r="R91" s="512">
        <f t="shared" ref="R91:T91" si="214">SUM(R92:R94)</f>
        <v>11058.987145796973</v>
      </c>
      <c r="S91" s="512">
        <f t="shared" si="214"/>
        <v>15706.852949630258</v>
      </c>
      <c r="T91" s="512">
        <f t="shared" si="214"/>
        <v>24498.261419458577</v>
      </c>
    </row>
    <row r="92" spans="1:20" x14ac:dyDescent="0.2">
      <c r="A92" s="329"/>
      <c r="B92" s="327" t="s">
        <v>73</v>
      </c>
      <c r="C92" s="514">
        <v>217.38948484880504</v>
      </c>
      <c r="D92" s="514">
        <v>238.56911000000002</v>
      </c>
      <c r="E92" s="514">
        <v>264.14148129866527</v>
      </c>
      <c r="F92" s="514">
        <v>301.28798490163308</v>
      </c>
      <c r="G92" s="514">
        <v>227.33314433236151</v>
      </c>
      <c r="H92" s="514">
        <v>242.07977970489901</v>
      </c>
      <c r="I92" s="514">
        <v>381.94512169762874</v>
      </c>
      <c r="J92" s="514">
        <v>433.25513789086057</v>
      </c>
      <c r="K92" s="514">
        <v>489.16573100689482</v>
      </c>
      <c r="L92" s="514">
        <v>560.60828154623391</v>
      </c>
      <c r="M92" s="514">
        <v>548.96834269807789</v>
      </c>
      <c r="N92" s="514">
        <v>611.43834311824139</v>
      </c>
      <c r="O92" s="514">
        <v>885.8441505608896</v>
      </c>
      <c r="P92" s="514">
        <v>760.50862699752952</v>
      </c>
      <c r="Q92" s="514">
        <v>1346.1886652083772</v>
      </c>
      <c r="R92" s="514">
        <v>2146.5334948856384</v>
      </c>
      <c r="S92" s="514">
        <v>3048.6775607147988</v>
      </c>
      <c r="T92" s="514">
        <v>4755.0772968678357</v>
      </c>
    </row>
    <row r="93" spans="1:20" x14ac:dyDescent="0.2">
      <c r="A93" s="329"/>
      <c r="B93" s="327" t="s">
        <v>74</v>
      </c>
      <c r="C93" s="514">
        <v>52.592256616702365</v>
      </c>
      <c r="D93" s="514">
        <v>57.716167194860809</v>
      </c>
      <c r="E93" s="514">
        <v>63.902799057815841</v>
      </c>
      <c r="F93" s="514">
        <v>72.889519143468959</v>
      </c>
      <c r="G93" s="514">
        <v>35.146799999999999</v>
      </c>
      <c r="H93" s="514">
        <v>37.426700916488223</v>
      </c>
      <c r="I93" s="514">
        <v>30.357563394420364</v>
      </c>
      <c r="J93" s="514">
        <v>34.435759399206361</v>
      </c>
      <c r="K93" s="514">
        <v>38.879616064780819</v>
      </c>
      <c r="L93" s="514">
        <v>44.557975687276624</v>
      </c>
      <c r="M93" s="514">
        <v>423.62781130678104</v>
      </c>
      <c r="N93" s="514">
        <v>471.83465219720779</v>
      </c>
      <c r="O93" s="514">
        <v>683.58808600264695</v>
      </c>
      <c r="P93" s="514">
        <v>586.86918730407979</v>
      </c>
      <c r="Q93" s="514">
        <v>1038.8266744952659</v>
      </c>
      <c r="R93" s="514">
        <v>1656.4366569225158</v>
      </c>
      <c r="S93" s="514">
        <v>2352.6030591822473</v>
      </c>
      <c r="T93" s="514">
        <v>3669.3973608138599</v>
      </c>
    </row>
    <row r="94" spans="1:20" x14ac:dyDescent="0.2">
      <c r="A94" s="329"/>
      <c r="B94" s="327" t="s">
        <v>75</v>
      </c>
      <c r="C94" s="514">
        <v>1466.1994523411483</v>
      </c>
      <c r="D94" s="514">
        <v>1726.0686000000001</v>
      </c>
      <c r="E94" s="514">
        <v>2024.4565327382941</v>
      </c>
      <c r="F94" s="514">
        <v>2309.1580552620667</v>
      </c>
      <c r="G94" s="514">
        <v>799.63511207219392</v>
      </c>
      <c r="H94" s="514">
        <v>851.50580371039598</v>
      </c>
      <c r="I94" s="514">
        <v>2534.3052311041383</v>
      </c>
      <c r="J94" s="514">
        <v>2874.7605349147457</v>
      </c>
      <c r="K94" s="514">
        <v>3245.7418632749877</v>
      </c>
      <c r="L94" s="514">
        <v>3719.7817691926894</v>
      </c>
      <c r="M94" s="514">
        <v>1855.7006602831286</v>
      </c>
      <c r="N94" s="514">
        <v>2066.8706167469782</v>
      </c>
      <c r="O94" s="514">
        <v>2994.4560500966491</v>
      </c>
      <c r="P94" s="514">
        <v>2570.7791351577198</v>
      </c>
      <c r="Q94" s="514">
        <v>4550.5778759755713</v>
      </c>
      <c r="R94" s="514">
        <v>7256.0169939888183</v>
      </c>
      <c r="S94" s="514">
        <v>10305.572329733212</v>
      </c>
      <c r="T94" s="514">
        <v>16073.786761776879</v>
      </c>
    </row>
    <row r="95" spans="1:20" x14ac:dyDescent="0.2">
      <c r="A95" s="323">
        <v>1242</v>
      </c>
      <c r="B95" s="324" t="s">
        <v>76</v>
      </c>
      <c r="C95" s="512">
        <f>SUM(C96:C97)</f>
        <v>1732.0942402691403</v>
      </c>
      <c r="D95" s="512">
        <f t="shared" ref="D95:T95" si="215">SUM(D96:D97)</f>
        <v>4683.8553926713785</v>
      </c>
      <c r="E95" s="512">
        <f t="shared" si="215"/>
        <v>7766.8901284796575</v>
      </c>
      <c r="F95" s="512">
        <f t="shared" si="215"/>
        <v>7711.1950212485808</v>
      </c>
      <c r="G95" s="512">
        <f t="shared" si="215"/>
        <v>3492.6408000000001</v>
      </c>
      <c r="H95" s="512">
        <f t="shared" si="215"/>
        <v>2620.4939286680942</v>
      </c>
      <c r="I95" s="512">
        <f t="shared" si="215"/>
        <v>6649.5511631478821</v>
      </c>
      <c r="J95" s="512">
        <f t="shared" si="215"/>
        <v>8762.4309708145011</v>
      </c>
      <c r="K95" s="512">
        <f t="shared" si="215"/>
        <v>10250.848988775331</v>
      </c>
      <c r="L95" s="512">
        <f t="shared" si="215"/>
        <v>12068.202292106009</v>
      </c>
      <c r="M95" s="512">
        <f t="shared" si="215"/>
        <v>14410.748020701882</v>
      </c>
      <c r="N95" s="512">
        <f t="shared" si="215"/>
        <v>14321.692851304213</v>
      </c>
      <c r="O95" s="512">
        <f t="shared" si="215"/>
        <v>23267.0542930962</v>
      </c>
      <c r="P95" s="512">
        <f t="shared" si="215"/>
        <v>19975.06615979319</v>
      </c>
      <c r="Q95" s="512">
        <f t="shared" si="215"/>
        <v>22692.964465903529</v>
      </c>
      <c r="R95" s="512">
        <f t="shared" si="215"/>
        <v>45882.74653290186</v>
      </c>
      <c r="S95" s="512">
        <f t="shared" si="215"/>
        <v>29788.378509362145</v>
      </c>
      <c r="T95" s="512">
        <f t="shared" si="215"/>
        <v>46461.470437419121</v>
      </c>
    </row>
    <row r="96" spans="1:20" x14ac:dyDescent="0.2">
      <c r="A96" s="329"/>
      <c r="B96" s="327" t="s">
        <v>212</v>
      </c>
      <c r="C96" s="514">
        <v>353.20455125528429</v>
      </c>
      <c r="D96" s="514">
        <v>387.61624325816945</v>
      </c>
      <c r="E96" s="514">
        <v>1308.538</v>
      </c>
      <c r="F96" s="514">
        <v>1308.538</v>
      </c>
      <c r="G96" s="514">
        <v>475.71479999999997</v>
      </c>
      <c r="H96" s="514">
        <v>506.57344455674519</v>
      </c>
      <c r="I96" s="514">
        <v>1677.1219778025934</v>
      </c>
      <c r="J96" s="514">
        <v>1902.4243863177128</v>
      </c>
      <c r="K96" s="514">
        <v>2147.9279395247959</v>
      </c>
      <c r="L96" s="514">
        <v>2461.63235634584</v>
      </c>
      <c r="M96" s="514">
        <v>594.57936973828225</v>
      </c>
      <c r="N96" s="514">
        <v>662.23968926566761</v>
      </c>
      <c r="O96" s="514">
        <v>959.44449936435649</v>
      </c>
      <c r="P96" s="514">
        <v>823.69547558666682</v>
      </c>
      <c r="Q96" s="514">
        <v>1458.0367315436076</v>
      </c>
      <c r="R96" s="514">
        <v>2324.8782001499626</v>
      </c>
      <c r="S96" s="514">
        <v>3301.9768930136452</v>
      </c>
      <c r="T96" s="514">
        <v>5150.1528272704754</v>
      </c>
    </row>
    <row r="97" spans="1:20" x14ac:dyDescent="0.2">
      <c r="A97" s="329"/>
      <c r="B97" s="327" t="s">
        <v>78</v>
      </c>
      <c r="C97" s="514">
        <v>1378.889689013856</v>
      </c>
      <c r="D97" s="514">
        <v>4296.2391494132089</v>
      </c>
      <c r="E97" s="514">
        <v>6458.352128479657</v>
      </c>
      <c r="F97" s="514">
        <v>6402.6570212485813</v>
      </c>
      <c r="G97" s="514">
        <v>3016.9259999999999</v>
      </c>
      <c r="H97" s="514">
        <v>2113.9204841113492</v>
      </c>
      <c r="I97" s="514">
        <v>4972.4291853452887</v>
      </c>
      <c r="J97" s="514">
        <v>6860.0065844967876</v>
      </c>
      <c r="K97" s="514">
        <v>8102.9210492505345</v>
      </c>
      <c r="L97" s="514">
        <v>9606.5699357601698</v>
      </c>
      <c r="M97" s="514">
        <v>13816.1686509636</v>
      </c>
      <c r="N97" s="514">
        <v>13659.453162038546</v>
      </c>
      <c r="O97" s="514">
        <v>22307.609793731845</v>
      </c>
      <c r="P97" s="514">
        <v>19151.370684206522</v>
      </c>
      <c r="Q97" s="514">
        <v>21234.927734359921</v>
      </c>
      <c r="R97" s="514">
        <v>43557.868332751896</v>
      </c>
      <c r="S97" s="514">
        <v>26486.401616348499</v>
      </c>
      <c r="T97" s="514">
        <v>41311.317610148646</v>
      </c>
    </row>
    <row r="98" spans="1:20" x14ac:dyDescent="0.2">
      <c r="A98" s="323">
        <v>1249</v>
      </c>
      <c r="B98" s="324" t="s">
        <v>49</v>
      </c>
      <c r="C98" s="512">
        <f>+C99</f>
        <v>562.41380664444739</v>
      </c>
      <c r="D98" s="512">
        <f t="shared" ref="D98" si="216">+D99</f>
        <v>617.20814783749393</v>
      </c>
      <c r="E98" s="512">
        <f t="shared" ref="E98" si="217">+E99</f>
        <v>683.36707312778765</v>
      </c>
      <c r="F98" s="512">
        <f t="shared" ref="F98" si="218">+F99</f>
        <v>779.46972735417307</v>
      </c>
      <c r="G98" s="512">
        <f t="shared" ref="G98" si="219">+G99</f>
        <v>313.0616473331844</v>
      </c>
      <c r="H98" s="512">
        <f t="shared" ref="H98" si="220">+H99</f>
        <v>333.36931507739553</v>
      </c>
      <c r="I98" s="512">
        <f t="shared" ref="I98" si="221">+I99</f>
        <v>920.77669999999591</v>
      </c>
      <c r="J98" s="512">
        <f t="shared" ref="J98" si="222">+J99</f>
        <v>1044.472657098127</v>
      </c>
      <c r="K98" s="512">
        <f t="shared" ref="K98" si="223">+K99</f>
        <v>1179.2594851000308</v>
      </c>
      <c r="L98" s="512">
        <f t="shared" ref="L98" si="224">+L99</f>
        <v>1351.4900810369857</v>
      </c>
      <c r="M98" s="512">
        <f t="shared" ref="M98" si="225">+M99</f>
        <v>223.20629875642541</v>
      </c>
      <c r="N98" s="512">
        <f t="shared" ref="N98" si="226">+N99</f>
        <v>248.60611964330266</v>
      </c>
      <c r="O98" s="512">
        <f t="shared" ref="O98" si="227">+O99</f>
        <v>360.17740686091133</v>
      </c>
      <c r="P98" s="512">
        <f t="shared" ref="P98" si="228">+P99</f>
        <v>309.21694859517413</v>
      </c>
      <c r="Q98" s="512">
        <f t="shared" ref="Q98" si="229">+Q99</f>
        <v>547.34993991132865</v>
      </c>
      <c r="R98" s="512">
        <f t="shared" ref="R98:T98" si="230">+R99</f>
        <v>872.76398160836129</v>
      </c>
      <c r="S98" s="512">
        <f t="shared" si="230"/>
        <v>1239.5688084388701</v>
      </c>
      <c r="T98" s="512">
        <f t="shared" si="230"/>
        <v>1933.3777946432649</v>
      </c>
    </row>
    <row r="99" spans="1:20" x14ac:dyDescent="0.2">
      <c r="A99" s="329"/>
      <c r="B99" s="327" t="s">
        <v>79</v>
      </c>
      <c r="C99" s="514">
        <v>562.41380664444739</v>
      </c>
      <c r="D99" s="514">
        <v>617.20814783749393</v>
      </c>
      <c r="E99" s="514">
        <v>683.36707312778765</v>
      </c>
      <c r="F99" s="514">
        <v>779.46972735417307</v>
      </c>
      <c r="G99" s="514">
        <v>313.0616473331844</v>
      </c>
      <c r="H99" s="514">
        <v>333.36931507739553</v>
      </c>
      <c r="I99" s="514">
        <v>920.77669999999591</v>
      </c>
      <c r="J99" s="514">
        <v>1044.472657098127</v>
      </c>
      <c r="K99" s="514">
        <v>1179.2594851000308</v>
      </c>
      <c r="L99" s="514">
        <v>1351.4900810369857</v>
      </c>
      <c r="M99" s="514">
        <v>223.20629875642541</v>
      </c>
      <c r="N99" s="514">
        <v>248.60611964330266</v>
      </c>
      <c r="O99" s="514">
        <v>360.17740686091133</v>
      </c>
      <c r="P99" s="514">
        <v>309.21694859517413</v>
      </c>
      <c r="Q99" s="514">
        <v>547.34993991132865</v>
      </c>
      <c r="R99" s="514">
        <v>872.76398160836129</v>
      </c>
      <c r="S99" s="514">
        <v>1239.5688084388701</v>
      </c>
      <c r="T99" s="514">
        <v>1933.3777946432649</v>
      </c>
    </row>
    <row r="100" spans="1:20" x14ac:dyDescent="0.2">
      <c r="A100" s="323">
        <v>1260</v>
      </c>
      <c r="B100" s="324" t="s">
        <v>80</v>
      </c>
      <c r="C100" s="512">
        <f>+C101</f>
        <v>16570.123338656762</v>
      </c>
      <c r="D100" s="512">
        <f t="shared" ref="D100" si="231">+D101</f>
        <v>54362.083071957262</v>
      </c>
      <c r="E100" s="512">
        <f t="shared" ref="E100" si="232">+E101</f>
        <v>57774.857142857145</v>
      </c>
      <c r="F100" s="512">
        <f t="shared" ref="F100" si="233">+F101</f>
        <v>62506.583560576553</v>
      </c>
      <c r="G100" s="512">
        <f t="shared" ref="G100" si="234">+G101</f>
        <v>97963.34393470925</v>
      </c>
      <c r="H100" s="512">
        <f t="shared" ref="H100" si="235">+H101</f>
        <v>77592.447608066272</v>
      </c>
      <c r="I100" s="512">
        <f t="shared" ref="I100" si="236">+I101</f>
        <v>124425.41667312064</v>
      </c>
      <c r="J100" s="512">
        <f t="shared" ref="J100" si="237">+J101</f>
        <v>194159.4436180531</v>
      </c>
      <c r="K100" s="512">
        <f t="shared" ref="K100" si="238">+K101</f>
        <v>123308.59474700245</v>
      </c>
      <c r="L100" s="512">
        <f t="shared" ref="L100" si="239">+L101</f>
        <v>188423.71823200802</v>
      </c>
      <c r="M100" s="512">
        <f t="shared" ref="M100" si="240">+M101</f>
        <v>79703.231481576237</v>
      </c>
      <c r="N100" s="512">
        <f t="shared" ref="N100" si="241">+N101</f>
        <v>199739.43489561326</v>
      </c>
      <c r="O100" s="512">
        <f t="shared" ref="O100" si="242">+O101</f>
        <v>82812.145655897475</v>
      </c>
      <c r="P100" s="512">
        <f t="shared" ref="P100" si="243">+P101</f>
        <v>514453.28189050843</v>
      </c>
      <c r="Q100" s="512">
        <f t="shared" ref="Q100" si="244">+Q101</f>
        <v>219880.68484576797</v>
      </c>
      <c r="R100" s="512">
        <f t="shared" ref="R100:T100" si="245">+R101</f>
        <v>973904.38299782306</v>
      </c>
      <c r="S100" s="512">
        <f t="shared" si="245"/>
        <v>608615.23761575145</v>
      </c>
      <c r="T100" s="512">
        <f t="shared" si="245"/>
        <v>1595098.5310108347</v>
      </c>
    </row>
    <row r="101" spans="1:20" x14ac:dyDescent="0.2">
      <c r="A101" s="329"/>
      <c r="B101" s="327" t="s">
        <v>81</v>
      </c>
      <c r="C101" s="514">
        <v>16570.123338656762</v>
      </c>
      <c r="D101" s="514">
        <v>54362.083071957262</v>
      </c>
      <c r="E101" s="514">
        <v>57774.857142857145</v>
      </c>
      <c r="F101" s="514">
        <v>62506.583560576553</v>
      </c>
      <c r="G101" s="514">
        <v>97963.34393470925</v>
      </c>
      <c r="H101" s="514">
        <v>77592.447608066272</v>
      </c>
      <c r="I101" s="514">
        <v>124425.41667312064</v>
      </c>
      <c r="J101" s="514">
        <v>194159.4436180531</v>
      </c>
      <c r="K101" s="514">
        <v>123308.59474700245</v>
      </c>
      <c r="L101" s="514">
        <v>188423.71823200802</v>
      </c>
      <c r="M101" s="514">
        <v>79703.231481576237</v>
      </c>
      <c r="N101" s="514">
        <v>199739.43489561326</v>
      </c>
      <c r="O101" s="514">
        <v>82812.145655897475</v>
      </c>
      <c r="P101" s="514">
        <v>514453.28189050843</v>
      </c>
      <c r="Q101" s="514">
        <v>219880.68484576797</v>
      </c>
      <c r="R101" s="514">
        <v>973904.38299782306</v>
      </c>
      <c r="S101" s="514">
        <v>608615.23761575145</v>
      </c>
      <c r="T101" s="514">
        <v>1595098.5310108347</v>
      </c>
    </row>
    <row r="102" spans="1:20" ht="38.25" x14ac:dyDescent="0.2">
      <c r="A102" s="323">
        <v>1411</v>
      </c>
      <c r="B102" s="324" t="s">
        <v>82</v>
      </c>
      <c r="C102" s="512">
        <f>+C103</f>
        <v>8228.5876944621523</v>
      </c>
      <c r="D102" s="512">
        <f t="shared" ref="D102" si="246">+D103</f>
        <v>5045.3720355992482</v>
      </c>
      <c r="E102" s="512">
        <f t="shared" ref="E102" si="247">+E103</f>
        <v>5939.7684912096047</v>
      </c>
      <c r="F102" s="512">
        <f t="shared" ref="F102" si="248">+F103</f>
        <v>6790.8936195034767</v>
      </c>
      <c r="G102" s="512">
        <f t="shared" ref="G102" si="249">+G103</f>
        <v>8223.0874238531724</v>
      </c>
      <c r="H102" s="512">
        <f t="shared" ref="H102" si="250">+H103</f>
        <v>5532.4449426564352</v>
      </c>
      <c r="I102" s="512">
        <f t="shared" ref="I102" si="251">+I103</f>
        <v>12142.705542599555</v>
      </c>
      <c r="J102" s="512">
        <f t="shared" ref="J102" si="252">+J103</f>
        <v>16628.795993556476</v>
      </c>
      <c r="K102" s="512">
        <f t="shared" ref="K102" si="253">+K103</f>
        <v>16678.258176124749</v>
      </c>
      <c r="L102" s="512">
        <f t="shared" ref="L102" si="254">+L103</f>
        <v>20066.204290569924</v>
      </c>
      <c r="M102" s="512">
        <f t="shared" ref="M102" si="255">+M103</f>
        <v>24069.021295963008</v>
      </c>
      <c r="N102" s="512">
        <f t="shared" ref="N102" si="256">+N103</f>
        <v>36019.620674404185</v>
      </c>
      <c r="O102" s="512">
        <f t="shared" ref="O102" si="257">+O103</f>
        <v>66310.382350998203</v>
      </c>
      <c r="P102" s="512">
        <f t="shared" ref="P102" si="258">+P103</f>
        <v>56447.087820139976</v>
      </c>
      <c r="Q102" s="512">
        <f t="shared" ref="Q102" si="259">+Q103</f>
        <v>84152.295425937642</v>
      </c>
      <c r="R102" s="512">
        <f t="shared" ref="R102:T102" si="260">+R103</f>
        <v>126048.20187049819</v>
      </c>
      <c r="S102" s="512">
        <f t="shared" si="260"/>
        <v>242787.25373864156</v>
      </c>
      <c r="T102" s="512">
        <f t="shared" si="260"/>
        <v>360441.14666625101</v>
      </c>
    </row>
    <row r="103" spans="1:20" x14ac:dyDescent="0.2">
      <c r="A103" s="329"/>
      <c r="B103" s="327" t="s">
        <v>83</v>
      </c>
      <c r="C103" s="514">
        <v>8228.5876944621523</v>
      </c>
      <c r="D103" s="514">
        <v>5045.3720355992482</v>
      </c>
      <c r="E103" s="514">
        <v>5939.7684912096047</v>
      </c>
      <c r="F103" s="514">
        <v>6790.8936195034767</v>
      </c>
      <c r="G103" s="514">
        <v>8223.0874238531724</v>
      </c>
      <c r="H103" s="514">
        <v>5532.4449426564352</v>
      </c>
      <c r="I103" s="514">
        <v>12142.705542599555</v>
      </c>
      <c r="J103" s="514">
        <v>16628.795993556476</v>
      </c>
      <c r="K103" s="514">
        <v>16678.258176124749</v>
      </c>
      <c r="L103" s="514">
        <v>20066.204290569924</v>
      </c>
      <c r="M103" s="514">
        <v>24069.021295963008</v>
      </c>
      <c r="N103" s="514">
        <v>36019.620674404185</v>
      </c>
      <c r="O103" s="514">
        <v>66310.382350998203</v>
      </c>
      <c r="P103" s="514">
        <v>56447.087820139976</v>
      </c>
      <c r="Q103" s="514">
        <v>84152.295425937642</v>
      </c>
      <c r="R103" s="514">
        <v>126048.20187049819</v>
      </c>
      <c r="S103" s="514">
        <v>242787.25373864156</v>
      </c>
      <c r="T103" s="514">
        <v>360441.14666625101</v>
      </c>
    </row>
    <row r="104" spans="1:20" ht="38.25" x14ac:dyDescent="0.2">
      <c r="A104" s="323">
        <v>1441</v>
      </c>
      <c r="B104" s="324" t="s">
        <v>84</v>
      </c>
      <c r="C104" s="512">
        <f>+C105</f>
        <v>89.800018864955618</v>
      </c>
      <c r="D104" s="512">
        <f t="shared" ref="D104" si="261">+D105</f>
        <v>108.67787155211128</v>
      </c>
      <c r="E104" s="512">
        <f t="shared" ref="E104" si="262">+E105</f>
        <v>112.66273319276246</v>
      </c>
      <c r="F104" s="512">
        <f t="shared" ref="F104" si="263">+F105</f>
        <v>135.80148639418204</v>
      </c>
      <c r="G104" s="512">
        <f t="shared" ref="G104" si="264">+G105</f>
        <v>171.15571769031234</v>
      </c>
      <c r="H104" s="512">
        <f t="shared" ref="H104" si="265">+H105</f>
        <v>198.08114703491623</v>
      </c>
      <c r="I104" s="512">
        <f t="shared" ref="I104" si="266">+I105</f>
        <v>163.11162280250707</v>
      </c>
      <c r="J104" s="512">
        <f t="shared" ref="J104" si="267">+J105</f>
        <v>228.89572228056315</v>
      </c>
      <c r="K104" s="512">
        <f t="shared" ref="K104" si="268">+K105</f>
        <v>277.23863316094355</v>
      </c>
      <c r="L104" s="512">
        <f t="shared" ref="L104" si="269">+L105</f>
        <v>306.68800365232761</v>
      </c>
      <c r="M104" s="512">
        <f t="shared" ref="M104" si="270">+M105</f>
        <v>541.36695250606556</v>
      </c>
      <c r="N104" s="512">
        <f t="shared" ref="N104" si="271">+N105</f>
        <v>671.5683903746841</v>
      </c>
      <c r="O104" s="512">
        <f t="shared" ref="O104" si="272">+O105</f>
        <v>1225.859042569901</v>
      </c>
      <c r="P104" s="512">
        <f t="shared" ref="P104" si="273">+P105</f>
        <v>1589.5161373227772</v>
      </c>
      <c r="Q104" s="512">
        <f t="shared" ref="Q104" si="274">+Q105</f>
        <v>3108.4449986782447</v>
      </c>
      <c r="R104" s="512">
        <f t="shared" ref="R104:T104" si="275">+R105</f>
        <v>3343.6787051613296</v>
      </c>
      <c r="S104" s="512">
        <f t="shared" si="275"/>
        <v>5489.6105292160264</v>
      </c>
      <c r="T104" s="512">
        <f t="shared" si="275"/>
        <v>8792.4913841208381</v>
      </c>
    </row>
    <row r="105" spans="1:20" x14ac:dyDescent="0.2">
      <c r="A105" s="329"/>
      <c r="B105" s="327" t="s">
        <v>85</v>
      </c>
      <c r="C105" s="514">
        <v>89.800018864955618</v>
      </c>
      <c r="D105" s="514">
        <v>108.67787155211128</v>
      </c>
      <c r="E105" s="514">
        <v>112.66273319276246</v>
      </c>
      <c r="F105" s="514">
        <v>135.80148639418204</v>
      </c>
      <c r="G105" s="514">
        <v>171.15571769031234</v>
      </c>
      <c r="H105" s="514">
        <v>198.08114703491623</v>
      </c>
      <c r="I105" s="514">
        <v>163.11162280250707</v>
      </c>
      <c r="J105" s="514">
        <v>228.89572228056315</v>
      </c>
      <c r="K105" s="514">
        <v>277.23863316094355</v>
      </c>
      <c r="L105" s="514">
        <v>306.68800365232761</v>
      </c>
      <c r="M105" s="514">
        <v>541.36695250606556</v>
      </c>
      <c r="N105" s="514">
        <v>671.5683903746841</v>
      </c>
      <c r="O105" s="514">
        <v>1225.859042569901</v>
      </c>
      <c r="P105" s="514">
        <v>1589.5161373227772</v>
      </c>
      <c r="Q105" s="514">
        <v>3108.4449986782447</v>
      </c>
      <c r="R105" s="514">
        <v>3343.6787051613296</v>
      </c>
      <c r="S105" s="514">
        <v>5489.6105292160264</v>
      </c>
      <c r="T105" s="514">
        <v>8792.4913841208381</v>
      </c>
    </row>
    <row r="106" spans="1:20" ht="38.25" x14ac:dyDescent="0.2">
      <c r="A106" s="323">
        <v>1443</v>
      </c>
      <c r="B106" s="324" t="s">
        <v>86</v>
      </c>
      <c r="C106" s="512">
        <f>+C107</f>
        <v>476.75363698613739</v>
      </c>
      <c r="D106" s="512">
        <f t="shared" ref="D106" si="276">+D107</f>
        <v>525.71041037946782</v>
      </c>
      <c r="E106" s="512">
        <f t="shared" ref="E106" si="277">+E107</f>
        <v>551.59593041019195</v>
      </c>
      <c r="F106" s="512">
        <f t="shared" ref="F106" si="278">+F107</f>
        <v>669.76064061870932</v>
      </c>
      <c r="G106" s="512">
        <f t="shared" ref="G106" si="279">+G107</f>
        <v>865.94199083078854</v>
      </c>
      <c r="H106" s="512">
        <f t="shared" ref="H106" si="280">+H107</f>
        <v>1003.5702879539054</v>
      </c>
      <c r="I106" s="512">
        <f t="shared" ref="I106" si="281">+I107</f>
        <v>571.32941797568708</v>
      </c>
      <c r="J106" s="512">
        <f t="shared" ref="J106" si="282">+J107</f>
        <v>686.39108513631209</v>
      </c>
      <c r="K106" s="512">
        <f t="shared" ref="K106" si="283">+K107</f>
        <v>757.25900451981579</v>
      </c>
      <c r="L106" s="512">
        <f t="shared" ref="L106" si="284">+L107</f>
        <v>828.29675536446405</v>
      </c>
      <c r="M106" s="512">
        <f t="shared" ref="M106" si="285">+M107</f>
        <v>1780.91920376391</v>
      </c>
      <c r="N106" s="512">
        <f t="shared" ref="N106" si="286">+N107</f>
        <v>4318.0012047638829</v>
      </c>
      <c r="O106" s="512">
        <f t="shared" ref="O106" si="287">+O107</f>
        <v>6924.2768952272927</v>
      </c>
      <c r="P106" s="512">
        <f t="shared" ref="P106" si="288">+P107</f>
        <v>8225.1915627728504</v>
      </c>
      <c r="Q106" s="512">
        <f t="shared" ref="Q106" si="289">+Q107</f>
        <v>10713.784926854078</v>
      </c>
      <c r="R106" s="512">
        <f t="shared" ref="R106:T106" si="290">+R107</f>
        <v>19472.408804146267</v>
      </c>
      <c r="S106" s="512">
        <f t="shared" si="290"/>
        <v>27199.038903203127</v>
      </c>
      <c r="T106" s="512">
        <f t="shared" si="290"/>
        <v>38689.383179602861</v>
      </c>
    </row>
    <row r="107" spans="1:20" x14ac:dyDescent="0.2">
      <c r="A107" s="329"/>
      <c r="B107" s="327" t="s">
        <v>87</v>
      </c>
      <c r="C107" s="514">
        <v>476.75363698613739</v>
      </c>
      <c r="D107" s="514">
        <v>525.71041037946782</v>
      </c>
      <c r="E107" s="514">
        <v>551.59593041019195</v>
      </c>
      <c r="F107" s="514">
        <v>669.76064061870932</v>
      </c>
      <c r="G107" s="514">
        <v>865.94199083078854</v>
      </c>
      <c r="H107" s="514">
        <v>1003.5702879539054</v>
      </c>
      <c r="I107" s="514">
        <v>571.32941797568708</v>
      </c>
      <c r="J107" s="514">
        <v>686.39108513631209</v>
      </c>
      <c r="K107" s="514">
        <v>757.25900451981579</v>
      </c>
      <c r="L107" s="514">
        <v>828.29675536446405</v>
      </c>
      <c r="M107" s="514">
        <v>1780.91920376391</v>
      </c>
      <c r="N107" s="514">
        <v>4318.0012047638829</v>
      </c>
      <c r="O107" s="514">
        <v>6924.2768952272927</v>
      </c>
      <c r="P107" s="514">
        <v>8225.1915627728504</v>
      </c>
      <c r="Q107" s="514">
        <v>10713.784926854078</v>
      </c>
      <c r="R107" s="514">
        <v>19472.408804146267</v>
      </c>
      <c r="S107" s="514">
        <v>27199.038903203127</v>
      </c>
      <c r="T107" s="514">
        <v>38689.383179602861</v>
      </c>
    </row>
    <row r="108" spans="1:20" ht="25.5" x14ac:dyDescent="0.2">
      <c r="A108" s="323">
        <v>1451</v>
      </c>
      <c r="B108" s="324" t="s">
        <v>88</v>
      </c>
      <c r="C108" s="512">
        <f>+C109</f>
        <v>619.8105130960455</v>
      </c>
      <c r="D108" s="512">
        <f t="shared" ref="D108" si="291">+D109</f>
        <v>0</v>
      </c>
      <c r="E108" s="512">
        <f t="shared" ref="E108" si="292">+E109</f>
        <v>0</v>
      </c>
      <c r="F108" s="512">
        <f t="shared" ref="F108" si="293">+F109</f>
        <v>0</v>
      </c>
      <c r="G108" s="512">
        <f t="shared" ref="G108" si="294">+G109</f>
        <v>735.95787940222203</v>
      </c>
      <c r="H108" s="512">
        <f t="shared" ref="H108" si="295">+H109</f>
        <v>996.39138395842144</v>
      </c>
      <c r="I108" s="512">
        <f t="shared" ref="I108" si="296">+I109</f>
        <v>792.96144609959799</v>
      </c>
      <c r="J108" s="512">
        <f t="shared" ref="J108" si="297">+J109</f>
        <v>988.11455952039182</v>
      </c>
      <c r="K108" s="512">
        <f t="shared" ref="K108" si="298">+K109</f>
        <v>1225.0294394010134</v>
      </c>
      <c r="L108" s="512">
        <f t="shared" ref="L108" si="299">+L109</f>
        <v>1452.4268959892593</v>
      </c>
      <c r="M108" s="512">
        <f t="shared" ref="M108" si="300">+M109</f>
        <v>3530.3144239241192</v>
      </c>
      <c r="N108" s="512">
        <f t="shared" ref="N108" si="301">+N109</f>
        <v>5438.4217450340375</v>
      </c>
      <c r="O108" s="512">
        <f t="shared" ref="O108" si="302">+O109</f>
        <v>14187.225804967837</v>
      </c>
      <c r="P108" s="512">
        <f t="shared" ref="P108" si="303">+P109</f>
        <v>4735.4537159035608</v>
      </c>
      <c r="Q108" s="512">
        <f t="shared" ref="Q108" si="304">+Q109</f>
        <v>17036.328178539989</v>
      </c>
      <c r="R108" s="512">
        <f t="shared" ref="R108:T108" si="305">+R109</f>
        <v>15648.48601619568</v>
      </c>
      <c r="S108" s="512">
        <f t="shared" si="305"/>
        <v>20400.98606007245</v>
      </c>
      <c r="T108" s="512">
        <f t="shared" si="305"/>
        <v>25796.332269725288</v>
      </c>
    </row>
    <row r="109" spans="1:20" x14ac:dyDescent="0.2">
      <c r="A109" s="329"/>
      <c r="B109" s="327" t="s">
        <v>89</v>
      </c>
      <c r="C109" s="514">
        <v>619.8105130960455</v>
      </c>
      <c r="D109" s="514">
        <v>0</v>
      </c>
      <c r="E109" s="514">
        <v>0</v>
      </c>
      <c r="F109" s="514">
        <v>0</v>
      </c>
      <c r="G109" s="514">
        <v>735.95787940222203</v>
      </c>
      <c r="H109" s="514">
        <v>996.39138395842144</v>
      </c>
      <c r="I109" s="514">
        <v>792.96144609959799</v>
      </c>
      <c r="J109" s="514">
        <v>988.11455952039182</v>
      </c>
      <c r="K109" s="514">
        <v>1225.0294394010134</v>
      </c>
      <c r="L109" s="514">
        <v>1452.4268959892593</v>
      </c>
      <c r="M109" s="514">
        <v>3530.3144239241192</v>
      </c>
      <c r="N109" s="514">
        <v>5438.4217450340375</v>
      </c>
      <c r="O109" s="514">
        <v>14187.225804967837</v>
      </c>
      <c r="P109" s="514">
        <v>4735.4537159035608</v>
      </c>
      <c r="Q109" s="514">
        <v>17036.328178539989</v>
      </c>
      <c r="R109" s="514">
        <v>15648.48601619568</v>
      </c>
      <c r="S109" s="514">
        <v>20400.98606007245</v>
      </c>
      <c r="T109" s="514">
        <v>25796.332269725288</v>
      </c>
    </row>
    <row r="110" spans="1:20" x14ac:dyDescent="0.2">
      <c r="A110" s="323">
        <v>1491</v>
      </c>
      <c r="B110" s="324" t="s">
        <v>51</v>
      </c>
      <c r="C110" s="512">
        <f>+C111</f>
        <v>141.68</v>
      </c>
      <c r="D110" s="512">
        <f t="shared" ref="D110" si="306">+D111</f>
        <v>121.94047706421988</v>
      </c>
      <c r="E110" s="512">
        <f t="shared" ref="E110" si="307">+E111</f>
        <v>105.69302624196004</v>
      </c>
      <c r="F110" s="512">
        <f t="shared" ref="F110" si="308">+F111</f>
        <v>154.62713766154945</v>
      </c>
      <c r="G110" s="512">
        <f t="shared" ref="G110" si="309">+G111</f>
        <v>346.5</v>
      </c>
      <c r="H110" s="512">
        <f t="shared" ref="H110" si="310">+H111</f>
        <v>728</v>
      </c>
      <c r="I110" s="512">
        <f t="shared" ref="I110" si="311">+I111</f>
        <v>1334.6666666666665</v>
      </c>
      <c r="J110" s="512">
        <f t="shared" ref="J110" si="312">+J111</f>
        <v>854.1</v>
      </c>
      <c r="K110" s="512">
        <f t="shared" ref="K110" si="313">+K111</f>
        <v>1627.6853999999998</v>
      </c>
      <c r="L110" s="512">
        <f t="shared" ref="L110" si="314">+L111</f>
        <v>3991.6800000000003</v>
      </c>
      <c r="M110" s="512">
        <f t="shared" ref="M110" si="315">+M111</f>
        <v>1228.4135999999999</v>
      </c>
      <c r="N110" s="512">
        <f t="shared" ref="N110" si="316">+N111</f>
        <v>1495.2</v>
      </c>
      <c r="O110" s="512">
        <f t="shared" ref="O110" si="317">+O111</f>
        <v>1495.2</v>
      </c>
      <c r="P110" s="512">
        <f t="shared" ref="P110" si="318">+P111</f>
        <v>1495.2</v>
      </c>
      <c r="Q110" s="512">
        <f t="shared" ref="Q110" si="319">+Q111</f>
        <v>3641.88</v>
      </c>
      <c r="R110" s="512">
        <f t="shared" ref="R110" si="320">+R111</f>
        <v>3641.88</v>
      </c>
      <c r="S110" s="512">
        <f t="shared" ref="S110:T110" si="321">+S111</f>
        <v>3641.88</v>
      </c>
      <c r="T110" s="512">
        <f t="shared" si="321"/>
        <v>3641.88</v>
      </c>
    </row>
    <row r="111" spans="1:20" x14ac:dyDescent="0.2">
      <c r="A111" s="329"/>
      <c r="B111" s="327" t="s">
        <v>90</v>
      </c>
      <c r="C111" s="514">
        <v>141.68</v>
      </c>
      <c r="D111" s="514">
        <v>121.94047706421988</v>
      </c>
      <c r="E111" s="514">
        <v>105.69302624196004</v>
      </c>
      <c r="F111" s="514">
        <v>154.62713766154945</v>
      </c>
      <c r="G111" s="514">
        <v>346.5</v>
      </c>
      <c r="H111" s="514">
        <v>728</v>
      </c>
      <c r="I111" s="514">
        <v>1334.6666666666665</v>
      </c>
      <c r="J111" s="514">
        <v>854.1</v>
      </c>
      <c r="K111" s="514">
        <v>1627.6853999999998</v>
      </c>
      <c r="L111" s="514">
        <v>3991.6800000000003</v>
      </c>
      <c r="M111" s="514">
        <v>1228.4135999999999</v>
      </c>
      <c r="N111" s="514">
        <v>1495.2</v>
      </c>
      <c r="O111" s="514">
        <v>1495.2</v>
      </c>
      <c r="P111" s="514">
        <v>1495.2</v>
      </c>
      <c r="Q111" s="514">
        <v>3641.88</v>
      </c>
      <c r="R111" s="514">
        <v>3641.88</v>
      </c>
      <c r="S111" s="514">
        <v>3641.88</v>
      </c>
      <c r="T111" s="514">
        <v>3641.88</v>
      </c>
    </row>
    <row r="112" spans="1:20" ht="25.5" x14ac:dyDescent="0.2">
      <c r="A112" s="323">
        <v>2202</v>
      </c>
      <c r="B112" s="324" t="s">
        <v>53</v>
      </c>
      <c r="C112" s="512">
        <f>SUM(C113:C120)</f>
        <v>54.083055000000002</v>
      </c>
      <c r="D112" s="512">
        <f t="shared" ref="D112:T112" si="322">SUM(D113:D120)</f>
        <v>207.64185000000003</v>
      </c>
      <c r="E112" s="512">
        <f t="shared" si="322"/>
        <v>243.8525618439125</v>
      </c>
      <c r="F112" s="512">
        <f t="shared" si="322"/>
        <v>310.24244424151891</v>
      </c>
      <c r="G112" s="512">
        <f t="shared" si="322"/>
        <v>349.53522916013281</v>
      </c>
      <c r="H112" s="512">
        <f t="shared" si="322"/>
        <v>313.95954386892174</v>
      </c>
      <c r="I112" s="512">
        <f t="shared" si="322"/>
        <v>345.66266522779915</v>
      </c>
      <c r="J112" s="512">
        <f t="shared" si="322"/>
        <v>389.51072083022279</v>
      </c>
      <c r="K112" s="512">
        <f t="shared" si="322"/>
        <v>459.12364197780983</v>
      </c>
      <c r="L112" s="512">
        <f t="shared" si="322"/>
        <v>500.55905134783688</v>
      </c>
      <c r="M112" s="512">
        <f t="shared" si="322"/>
        <v>600.00674953586361</v>
      </c>
      <c r="N112" s="512">
        <f t="shared" si="322"/>
        <v>626.80083288515948</v>
      </c>
      <c r="O112" s="512">
        <f t="shared" si="322"/>
        <v>934.64950400068676</v>
      </c>
      <c r="P112" s="512">
        <f t="shared" si="322"/>
        <v>872.34839511663506</v>
      </c>
      <c r="Q112" s="512">
        <f t="shared" si="322"/>
        <v>1503.218646136535</v>
      </c>
      <c r="R112" s="512">
        <f t="shared" si="322"/>
        <v>2243.250989558232</v>
      </c>
      <c r="S112" s="512">
        <f t="shared" si="322"/>
        <v>3837.5797611383255</v>
      </c>
      <c r="T112" s="512">
        <f t="shared" si="322"/>
        <v>632.98686315789473</v>
      </c>
    </row>
    <row r="113" spans="1:20" x14ac:dyDescent="0.2">
      <c r="A113" s="329"/>
      <c r="B113" s="327" t="s">
        <v>91</v>
      </c>
      <c r="C113" s="514">
        <v>2.2425000000000002</v>
      </c>
      <c r="D113" s="514">
        <v>4.9725000000000001</v>
      </c>
      <c r="E113" s="514">
        <v>4.3387500000000001</v>
      </c>
      <c r="F113" s="514">
        <v>2.1144248582495928</v>
      </c>
      <c r="G113" s="514">
        <v>0.9610321655089098</v>
      </c>
      <c r="H113" s="514">
        <v>0.4141688689217759</v>
      </c>
      <c r="I113" s="514">
        <v>0.53223301195360539</v>
      </c>
      <c r="J113" s="514">
        <v>0</v>
      </c>
      <c r="K113" s="514">
        <v>0</v>
      </c>
      <c r="L113" s="514">
        <v>0</v>
      </c>
      <c r="M113" s="514">
        <v>0</v>
      </c>
      <c r="N113" s="514">
        <v>0</v>
      </c>
      <c r="O113" s="514">
        <v>0</v>
      </c>
      <c r="P113" s="514">
        <v>0</v>
      </c>
      <c r="Q113" s="514">
        <v>0</v>
      </c>
      <c r="R113" s="514">
        <v>0</v>
      </c>
      <c r="S113" s="514">
        <v>0</v>
      </c>
      <c r="T113" s="514"/>
    </row>
    <row r="114" spans="1:20" x14ac:dyDescent="0.2">
      <c r="A114" s="329"/>
      <c r="B114" s="327" t="s">
        <v>92</v>
      </c>
      <c r="C114" s="514">
        <v>0</v>
      </c>
      <c r="D114" s="514">
        <v>0</v>
      </c>
      <c r="E114" s="514">
        <v>0</v>
      </c>
      <c r="F114" s="514">
        <v>0</v>
      </c>
      <c r="G114" s="514">
        <v>0</v>
      </c>
      <c r="H114" s="514">
        <v>0</v>
      </c>
      <c r="I114" s="514">
        <v>0</v>
      </c>
      <c r="J114" s="514">
        <v>0</v>
      </c>
      <c r="K114" s="514">
        <v>0</v>
      </c>
      <c r="L114" s="514">
        <v>0</v>
      </c>
      <c r="M114" s="514">
        <v>0</v>
      </c>
      <c r="N114" s="514">
        <v>0</v>
      </c>
      <c r="O114" s="514">
        <v>0</v>
      </c>
      <c r="P114" s="514">
        <v>0</v>
      </c>
      <c r="Q114" s="514">
        <v>0</v>
      </c>
      <c r="R114" s="514">
        <v>0</v>
      </c>
      <c r="S114" s="514">
        <v>0</v>
      </c>
      <c r="T114" s="514"/>
    </row>
    <row r="115" spans="1:20" x14ac:dyDescent="0.2">
      <c r="A115" s="329"/>
      <c r="B115" s="327" t="s">
        <v>93</v>
      </c>
      <c r="C115" s="514">
        <v>3.9E-2</v>
      </c>
      <c r="D115" s="514">
        <v>0</v>
      </c>
      <c r="E115" s="514">
        <v>0</v>
      </c>
      <c r="F115" s="514">
        <v>0</v>
      </c>
      <c r="G115" s="514">
        <v>0</v>
      </c>
      <c r="H115" s="514">
        <v>0</v>
      </c>
      <c r="I115" s="514">
        <v>0</v>
      </c>
      <c r="J115" s="514">
        <v>0</v>
      </c>
      <c r="K115" s="514">
        <v>0</v>
      </c>
      <c r="L115" s="514">
        <v>0</v>
      </c>
      <c r="M115" s="514">
        <v>0</v>
      </c>
      <c r="N115" s="514">
        <v>0</v>
      </c>
      <c r="O115" s="514">
        <v>0</v>
      </c>
      <c r="P115" s="514">
        <v>0</v>
      </c>
      <c r="Q115" s="514">
        <v>0</v>
      </c>
      <c r="R115" s="514">
        <v>0</v>
      </c>
      <c r="S115" s="514">
        <v>0</v>
      </c>
      <c r="T115" s="514"/>
    </row>
    <row r="116" spans="1:20" x14ac:dyDescent="0.2">
      <c r="A116" s="329"/>
      <c r="B116" s="327" t="s">
        <v>94</v>
      </c>
      <c r="C116" s="514">
        <v>51.036375</v>
      </c>
      <c r="D116" s="514">
        <v>202.66935000000004</v>
      </c>
      <c r="E116" s="514">
        <v>232.259625</v>
      </c>
      <c r="F116" s="514">
        <v>307.94194999574336</v>
      </c>
      <c r="G116" s="514">
        <v>348.11025139977602</v>
      </c>
      <c r="H116" s="514">
        <v>313.54537499999998</v>
      </c>
      <c r="I116" s="514">
        <v>345.13043221584553</v>
      </c>
      <c r="J116" s="514">
        <v>389.51072083022279</v>
      </c>
      <c r="K116" s="514">
        <v>459.12364197780983</v>
      </c>
      <c r="L116" s="514">
        <v>500.55905134783688</v>
      </c>
      <c r="M116" s="514">
        <v>600.00674953586361</v>
      </c>
      <c r="N116" s="514">
        <v>626.80083288515948</v>
      </c>
      <c r="O116" s="514">
        <v>934.64950400068676</v>
      </c>
      <c r="P116" s="514">
        <v>872.34839511663506</v>
      </c>
      <c r="Q116" s="514">
        <v>1503.218646136535</v>
      </c>
      <c r="R116" s="514">
        <v>2243.250989558232</v>
      </c>
      <c r="S116" s="514">
        <v>3837.5797611383255</v>
      </c>
      <c r="T116" s="514">
        <v>632.98686315789473</v>
      </c>
    </row>
    <row r="117" spans="1:20" x14ac:dyDescent="0.2">
      <c r="A117" s="329"/>
      <c r="B117" s="327" t="s">
        <v>95</v>
      </c>
      <c r="C117" s="514">
        <v>0.16184999999999999</v>
      </c>
      <c r="D117" s="514">
        <v>0</v>
      </c>
      <c r="E117" s="514">
        <v>0</v>
      </c>
      <c r="F117" s="514">
        <v>0</v>
      </c>
      <c r="G117" s="514">
        <v>0.18911918716809364</v>
      </c>
      <c r="H117" s="514">
        <v>0</v>
      </c>
      <c r="I117" s="514">
        <v>0</v>
      </c>
      <c r="J117" s="514">
        <v>0</v>
      </c>
      <c r="K117" s="514">
        <v>0</v>
      </c>
      <c r="L117" s="514">
        <v>0</v>
      </c>
      <c r="M117" s="514">
        <v>0</v>
      </c>
      <c r="N117" s="514">
        <v>0</v>
      </c>
      <c r="O117" s="514">
        <v>0</v>
      </c>
      <c r="P117" s="514">
        <v>0</v>
      </c>
      <c r="Q117" s="514">
        <v>0</v>
      </c>
      <c r="R117" s="514">
        <v>0</v>
      </c>
      <c r="S117" s="514">
        <v>0</v>
      </c>
      <c r="T117" s="514"/>
    </row>
    <row r="118" spans="1:20" x14ac:dyDescent="0.2">
      <c r="A118" s="329"/>
      <c r="B118" s="327" t="s">
        <v>96</v>
      </c>
      <c r="C118" s="514">
        <v>0</v>
      </c>
      <c r="D118" s="514">
        <v>0</v>
      </c>
      <c r="E118" s="514">
        <v>0</v>
      </c>
      <c r="F118" s="514">
        <v>0</v>
      </c>
      <c r="G118" s="514">
        <v>0</v>
      </c>
      <c r="H118" s="514">
        <v>0</v>
      </c>
      <c r="I118" s="514">
        <v>0</v>
      </c>
      <c r="J118" s="514">
        <v>0</v>
      </c>
      <c r="K118" s="514">
        <v>0</v>
      </c>
      <c r="L118" s="514">
        <v>0</v>
      </c>
      <c r="M118" s="514">
        <v>0</v>
      </c>
      <c r="N118" s="514">
        <v>0</v>
      </c>
      <c r="O118" s="514">
        <v>0</v>
      </c>
      <c r="P118" s="514">
        <v>0</v>
      </c>
      <c r="Q118" s="514">
        <v>0</v>
      </c>
      <c r="R118" s="514">
        <v>0</v>
      </c>
      <c r="S118" s="514">
        <v>0</v>
      </c>
      <c r="T118" s="514"/>
    </row>
    <row r="119" spans="1:20" x14ac:dyDescent="0.2">
      <c r="A119" s="329"/>
      <c r="B119" s="327" t="s">
        <v>97</v>
      </c>
      <c r="C119" s="514">
        <v>0.54600000000000004</v>
      </c>
      <c r="D119" s="514">
        <v>0</v>
      </c>
      <c r="E119" s="514">
        <v>2.7105000000000001</v>
      </c>
      <c r="F119" s="514">
        <v>0.18606938752596416</v>
      </c>
      <c r="G119" s="514">
        <v>0.27482640767978445</v>
      </c>
      <c r="H119" s="514">
        <v>0</v>
      </c>
      <c r="I119" s="514">
        <v>0</v>
      </c>
      <c r="J119" s="514">
        <v>0</v>
      </c>
      <c r="K119" s="514">
        <v>0</v>
      </c>
      <c r="L119" s="514">
        <v>0</v>
      </c>
      <c r="M119" s="514">
        <v>0</v>
      </c>
      <c r="N119" s="514">
        <v>0</v>
      </c>
      <c r="O119" s="514">
        <v>0</v>
      </c>
      <c r="P119" s="514">
        <v>0</v>
      </c>
      <c r="Q119" s="514">
        <v>0</v>
      </c>
      <c r="R119" s="514">
        <v>0</v>
      </c>
      <c r="S119" s="514">
        <v>0</v>
      </c>
      <c r="T119" s="514"/>
    </row>
    <row r="120" spans="1:20" x14ac:dyDescent="0.2">
      <c r="A120" s="329"/>
      <c r="B120" s="327" t="s">
        <v>98</v>
      </c>
      <c r="C120" s="514">
        <v>5.7330000000000006E-2</v>
      </c>
      <c r="D120" s="514">
        <v>0</v>
      </c>
      <c r="E120" s="514">
        <v>4.5436868439124893</v>
      </c>
      <c r="F120" s="514">
        <v>0</v>
      </c>
      <c r="G120" s="514">
        <v>0</v>
      </c>
      <c r="H120" s="514">
        <v>0</v>
      </c>
      <c r="I120" s="514">
        <v>0</v>
      </c>
      <c r="J120" s="514">
        <v>0</v>
      </c>
      <c r="K120" s="514">
        <v>0</v>
      </c>
      <c r="L120" s="514">
        <v>0</v>
      </c>
      <c r="M120" s="514">
        <v>0</v>
      </c>
      <c r="N120" s="514">
        <v>0</v>
      </c>
      <c r="O120" s="514">
        <v>0</v>
      </c>
      <c r="P120" s="514">
        <v>0</v>
      </c>
      <c r="Q120" s="514">
        <v>0</v>
      </c>
      <c r="R120" s="514">
        <v>0</v>
      </c>
      <c r="S120" s="514">
        <v>0</v>
      </c>
      <c r="T120" s="514"/>
    </row>
    <row r="121" spans="1:20" ht="15" thickBot="1" x14ac:dyDescent="0.25">
      <c r="A121" s="516"/>
      <c r="B121" s="636"/>
      <c r="C121" s="636"/>
      <c r="D121" s="636"/>
      <c r="E121" s="636"/>
      <c r="F121" s="636"/>
      <c r="G121" s="636"/>
      <c r="H121" s="636"/>
      <c r="I121" s="636"/>
      <c r="J121" s="636"/>
      <c r="K121" s="636"/>
      <c r="L121" s="636"/>
      <c r="M121" s="636"/>
      <c r="N121" s="636"/>
      <c r="O121" s="636"/>
      <c r="P121" s="636"/>
      <c r="Q121" s="636"/>
      <c r="R121" s="636"/>
      <c r="S121" s="636"/>
      <c r="T121" s="636"/>
    </row>
    <row r="122" spans="1:20" x14ac:dyDescent="0.2">
      <c r="A122" s="581" t="s">
        <v>311</v>
      </c>
      <c r="B122" s="324"/>
      <c r="C122" s="325"/>
      <c r="D122" s="325"/>
      <c r="E122" s="325"/>
      <c r="F122" s="325"/>
      <c r="G122" s="325"/>
      <c r="H122" s="325"/>
      <c r="I122" s="325"/>
      <c r="J122" s="325"/>
      <c r="K122" s="325"/>
      <c r="L122" s="325"/>
      <c r="M122" s="325"/>
      <c r="N122" s="325"/>
      <c r="O122" s="325"/>
      <c r="P122" s="325"/>
      <c r="Q122" s="325"/>
      <c r="R122" s="325"/>
      <c r="S122" s="325"/>
      <c r="T122" s="162"/>
    </row>
    <row r="123" spans="1:20" x14ac:dyDescent="0.2">
      <c r="A123" s="176"/>
      <c r="B123" s="324"/>
      <c r="C123" s="325"/>
      <c r="D123" s="325"/>
      <c r="E123" s="325"/>
      <c r="F123" s="325"/>
      <c r="G123" s="325"/>
      <c r="H123" s="325"/>
      <c r="I123" s="325"/>
      <c r="J123" s="325"/>
      <c r="K123" s="325"/>
      <c r="L123" s="325"/>
      <c r="M123" s="325"/>
      <c r="N123" s="325"/>
      <c r="O123" s="325"/>
      <c r="P123" s="325"/>
      <c r="Q123" s="325"/>
      <c r="R123" s="325"/>
      <c r="S123" s="325"/>
      <c r="T123" s="162"/>
    </row>
    <row r="124" spans="1:20" x14ac:dyDescent="0.2">
      <c r="A124" s="326"/>
      <c r="B124" s="326"/>
      <c r="C124" s="326"/>
      <c r="D124" s="326"/>
      <c r="E124" s="326"/>
      <c r="F124" s="326"/>
      <c r="G124" s="326"/>
      <c r="H124" s="326"/>
      <c r="I124" s="326"/>
      <c r="J124" s="326"/>
      <c r="K124" s="326"/>
      <c r="L124" s="326"/>
      <c r="M124" s="326"/>
      <c r="N124" s="326"/>
      <c r="O124" s="326"/>
      <c r="P124" s="326"/>
      <c r="Q124" s="326"/>
      <c r="R124" s="326"/>
      <c r="S124" s="326"/>
      <c r="T124" s="162"/>
    </row>
    <row r="125" spans="1:20" ht="15" x14ac:dyDescent="0.25">
      <c r="A125" s="161" t="s">
        <v>213</v>
      </c>
      <c r="B125" s="326"/>
      <c r="C125" s="326"/>
      <c r="D125" s="326"/>
      <c r="E125" s="326"/>
      <c r="F125" s="326"/>
      <c r="G125" s="326"/>
      <c r="H125" s="326"/>
      <c r="I125" s="326"/>
      <c r="J125" s="326"/>
      <c r="K125" s="326"/>
      <c r="L125" s="326"/>
      <c r="M125" s="326"/>
      <c r="N125" s="326"/>
      <c r="O125" s="326"/>
      <c r="P125" s="326"/>
      <c r="Q125" s="326"/>
      <c r="R125" s="326"/>
      <c r="S125" s="326"/>
      <c r="T125" s="162"/>
    </row>
    <row r="126" spans="1:20" ht="15" x14ac:dyDescent="0.2">
      <c r="A126" s="336" t="s">
        <v>155</v>
      </c>
      <c r="B126" s="326"/>
      <c r="C126" s="326"/>
      <c r="D126" s="326"/>
      <c r="E126" s="326"/>
      <c r="F126" s="326"/>
      <c r="G126" s="326"/>
      <c r="H126" s="326"/>
      <c r="I126" s="326"/>
      <c r="J126" s="326"/>
      <c r="K126" s="326"/>
      <c r="L126" s="326"/>
      <c r="M126" s="326"/>
      <c r="N126" s="326"/>
      <c r="O126" s="326"/>
      <c r="P126" s="326"/>
      <c r="Q126" s="326"/>
      <c r="R126" s="326"/>
      <c r="S126" s="326"/>
      <c r="T126" s="162"/>
    </row>
    <row r="127" spans="1:20" ht="15" x14ac:dyDescent="0.25">
      <c r="A127" s="161" t="s">
        <v>214</v>
      </c>
      <c r="B127" s="326"/>
      <c r="C127" s="326"/>
      <c r="D127" s="326"/>
      <c r="E127" s="326"/>
      <c r="F127" s="326"/>
      <c r="G127" s="326"/>
      <c r="H127" s="326"/>
      <c r="I127" s="326"/>
      <c r="J127" s="326"/>
      <c r="K127" s="326"/>
      <c r="L127" s="326"/>
      <c r="M127" s="326"/>
      <c r="N127" s="326"/>
      <c r="O127" s="326"/>
      <c r="P127" s="326"/>
      <c r="Q127" s="326"/>
      <c r="R127" s="326"/>
      <c r="S127" s="326"/>
      <c r="T127" s="162"/>
    </row>
    <row r="128" spans="1:20" ht="15" x14ac:dyDescent="0.25">
      <c r="A128" s="216" t="s">
        <v>347</v>
      </c>
      <c r="B128" s="326"/>
      <c r="C128" s="326"/>
      <c r="D128" s="326"/>
      <c r="E128" s="326"/>
      <c r="F128" s="326"/>
      <c r="G128" s="326"/>
      <c r="H128" s="326"/>
      <c r="I128" s="326"/>
      <c r="J128" s="326"/>
      <c r="K128" s="326"/>
      <c r="L128" s="326"/>
      <c r="M128" s="326"/>
      <c r="N128" s="326"/>
      <c r="O128" s="326"/>
      <c r="P128" s="326"/>
      <c r="Q128" s="326"/>
      <c r="R128" s="326"/>
      <c r="S128" s="326"/>
      <c r="T128" s="162"/>
    </row>
    <row r="129" spans="1:20" ht="16.5" x14ac:dyDescent="0.25">
      <c r="A129" s="333" t="s">
        <v>199</v>
      </c>
      <c r="B129" s="326"/>
      <c r="C129" s="326"/>
      <c r="D129" s="326"/>
      <c r="E129" s="326"/>
      <c r="F129" s="326"/>
      <c r="G129" s="326"/>
      <c r="H129" s="326"/>
      <c r="I129" s="326"/>
      <c r="J129" s="326"/>
      <c r="K129" s="326"/>
      <c r="L129" s="326"/>
      <c r="M129" s="326"/>
      <c r="N129" s="326"/>
      <c r="O129" s="326"/>
      <c r="P129" s="326"/>
      <c r="Q129" s="326"/>
      <c r="R129" s="326"/>
      <c r="S129" s="326"/>
      <c r="T129" s="162"/>
    </row>
    <row r="130" spans="1:20" x14ac:dyDescent="0.2">
      <c r="A130" s="326"/>
      <c r="B130" s="326"/>
      <c r="C130" s="326"/>
      <c r="D130" s="326"/>
      <c r="E130" s="326"/>
      <c r="F130" s="326"/>
      <c r="G130" s="326"/>
      <c r="H130" s="326"/>
      <c r="I130" s="326"/>
      <c r="J130" s="326"/>
      <c r="K130" s="326"/>
      <c r="L130" s="326"/>
      <c r="M130" s="326"/>
      <c r="N130" s="326"/>
      <c r="O130" s="326"/>
      <c r="P130" s="326"/>
      <c r="Q130" s="326"/>
      <c r="R130" s="326"/>
      <c r="S130" s="326"/>
      <c r="T130" s="162"/>
    </row>
    <row r="131" spans="1:20" ht="15" thickBot="1" x14ac:dyDescent="0.25">
      <c r="A131" s="330" t="s">
        <v>54</v>
      </c>
      <c r="B131" s="331" t="s">
        <v>55</v>
      </c>
      <c r="C131" s="332">
        <v>2004</v>
      </c>
      <c r="D131" s="332">
        <v>2005</v>
      </c>
      <c r="E131" s="332">
        <v>2006</v>
      </c>
      <c r="F131" s="332">
        <v>2007</v>
      </c>
      <c r="G131" s="332">
        <v>2008</v>
      </c>
      <c r="H131" s="332">
        <v>2009</v>
      </c>
      <c r="I131" s="332">
        <v>2010</v>
      </c>
      <c r="J131" s="332">
        <v>2011</v>
      </c>
      <c r="K131" s="332">
        <v>2012</v>
      </c>
      <c r="L131" s="332">
        <v>2013</v>
      </c>
      <c r="M131" s="332">
        <v>2014</v>
      </c>
      <c r="N131" s="332">
        <v>2015</v>
      </c>
      <c r="O131" s="332">
        <v>2016</v>
      </c>
      <c r="P131" s="332">
        <v>2017</v>
      </c>
      <c r="Q131" s="332">
        <v>2018</v>
      </c>
      <c r="R131" s="332">
        <v>2019</v>
      </c>
      <c r="S131" s="332">
        <v>2020</v>
      </c>
      <c r="T131" s="332">
        <v>2021</v>
      </c>
    </row>
    <row r="132" spans="1:20" ht="15" thickBot="1" x14ac:dyDescent="0.25">
      <c r="A132" s="509" t="s">
        <v>342</v>
      </c>
      <c r="B132" s="521"/>
      <c r="C132" s="511">
        <f t="shared" ref="C132:S132" si="323">+C133+C135+C137+C145+C147+C149+C153+C157+C160+C162+C164+C166+C168+C170+C172+C174</f>
        <v>104914.33863414398</v>
      </c>
      <c r="D132" s="511">
        <f t="shared" si="323"/>
        <v>174471.05556162447</v>
      </c>
      <c r="E132" s="511">
        <f t="shared" si="323"/>
        <v>130977.22636368086</v>
      </c>
      <c r="F132" s="511">
        <f t="shared" si="323"/>
        <v>126805.08885788337</v>
      </c>
      <c r="G132" s="511">
        <f t="shared" si="323"/>
        <v>163487.5466489027</v>
      </c>
      <c r="H132" s="511">
        <f t="shared" si="323"/>
        <v>268069.17810471327</v>
      </c>
      <c r="I132" s="511">
        <f t="shared" si="323"/>
        <v>353969.67662188667</v>
      </c>
      <c r="J132" s="511">
        <f t="shared" si="323"/>
        <v>368013.00212048378</v>
      </c>
      <c r="K132" s="511">
        <f t="shared" si="323"/>
        <v>380688.6158595084</v>
      </c>
      <c r="L132" s="511">
        <f t="shared" si="323"/>
        <v>437426.52032460348</v>
      </c>
      <c r="M132" s="511">
        <f t="shared" si="323"/>
        <v>653199.17292414908</v>
      </c>
      <c r="N132" s="511">
        <f t="shared" si="323"/>
        <v>1167870.5389570226</v>
      </c>
      <c r="O132" s="511">
        <f t="shared" si="323"/>
        <v>979150.05604934529</v>
      </c>
      <c r="P132" s="511">
        <f t="shared" si="323"/>
        <v>2272044.7806722317</v>
      </c>
      <c r="Q132" s="511">
        <f t="shared" si="323"/>
        <v>2273275.97734654</v>
      </c>
      <c r="R132" s="511">
        <f t="shared" si="323"/>
        <v>3558497.9638943141</v>
      </c>
      <c r="S132" s="511">
        <f t="shared" si="323"/>
        <v>3851381.9394738893</v>
      </c>
      <c r="T132" s="511">
        <f>+T133+T135+T137+T145+T147+T149+T153+T157+T160+T162+T164+T166+T168+T170+T172+T174</f>
        <v>9810985.9365683515</v>
      </c>
    </row>
    <row r="133" spans="1:20" ht="25.5" x14ac:dyDescent="0.2">
      <c r="A133" s="518">
        <v>1129</v>
      </c>
      <c r="B133" s="519" t="s">
        <v>56</v>
      </c>
      <c r="C133" s="520">
        <f>+C9-C71</f>
        <v>12765.326921651784</v>
      </c>
      <c r="D133" s="520">
        <f t="shared" ref="D133:T148" si="324">+D9-D71</f>
        <v>14297.186461955538</v>
      </c>
      <c r="E133" s="520">
        <f t="shared" si="324"/>
        <v>20894.117316221331</v>
      </c>
      <c r="F133" s="520">
        <f t="shared" si="324"/>
        <v>16500.413783420059</v>
      </c>
      <c r="G133" s="520">
        <f t="shared" si="324"/>
        <v>10126.70545204376</v>
      </c>
      <c r="H133" s="520">
        <f t="shared" si="324"/>
        <v>41916.416208317576</v>
      </c>
      <c r="I133" s="520">
        <f t="shared" si="324"/>
        <v>42782.249673483297</v>
      </c>
      <c r="J133" s="520">
        <f t="shared" si="324"/>
        <v>33725.436632928679</v>
      </c>
      <c r="K133" s="520">
        <f t="shared" si="324"/>
        <v>72889.019998906835</v>
      </c>
      <c r="L133" s="520">
        <f t="shared" si="324"/>
        <v>92909.373496001281</v>
      </c>
      <c r="M133" s="520">
        <f t="shared" si="324"/>
        <v>83008.008017744549</v>
      </c>
      <c r="N133" s="520">
        <f t="shared" si="324"/>
        <v>67809.582972766686</v>
      </c>
      <c r="O133" s="520">
        <f t="shared" si="324"/>
        <v>109765.23113230753</v>
      </c>
      <c r="P133" s="520">
        <f t="shared" si="324"/>
        <v>113709.68184480627</v>
      </c>
      <c r="Q133" s="520">
        <f t="shared" si="324"/>
        <v>335449.28715732985</v>
      </c>
      <c r="R133" s="520">
        <f t="shared" si="324"/>
        <v>527201.94659540674</v>
      </c>
      <c r="S133" s="512">
        <f t="shared" si="324"/>
        <v>701893.56801304827</v>
      </c>
      <c r="T133" s="512">
        <f t="shared" si="324"/>
        <v>1776800.3203906193</v>
      </c>
    </row>
    <row r="134" spans="1:20" x14ac:dyDescent="0.2">
      <c r="A134" s="522"/>
      <c r="B134" s="327" t="s">
        <v>57</v>
      </c>
      <c r="C134" s="514">
        <f t="shared" ref="C134:R182" si="325">+C10-C72</f>
        <v>12765.326921651784</v>
      </c>
      <c r="D134" s="514">
        <f t="shared" si="325"/>
        <v>14297.186461955538</v>
      </c>
      <c r="E134" s="514">
        <f t="shared" si="325"/>
        <v>20894.117316221331</v>
      </c>
      <c r="F134" s="514">
        <f t="shared" si="325"/>
        <v>16500.413783420059</v>
      </c>
      <c r="G134" s="514">
        <f t="shared" si="325"/>
        <v>10126.70545204376</v>
      </c>
      <c r="H134" s="514">
        <f t="shared" si="325"/>
        <v>41916.416208317576</v>
      </c>
      <c r="I134" s="514">
        <f t="shared" si="325"/>
        <v>42782.249673483297</v>
      </c>
      <c r="J134" s="514">
        <f t="shared" si="325"/>
        <v>33725.436632928679</v>
      </c>
      <c r="K134" s="514">
        <f t="shared" si="325"/>
        <v>72889.019998906835</v>
      </c>
      <c r="L134" s="514">
        <f t="shared" si="325"/>
        <v>92909.373496001281</v>
      </c>
      <c r="M134" s="514">
        <f t="shared" si="325"/>
        <v>83008.008017744549</v>
      </c>
      <c r="N134" s="514">
        <f t="shared" si="325"/>
        <v>67809.582972766686</v>
      </c>
      <c r="O134" s="514">
        <f t="shared" si="325"/>
        <v>109765.23113230753</v>
      </c>
      <c r="P134" s="514">
        <f t="shared" si="325"/>
        <v>113709.68184480627</v>
      </c>
      <c r="Q134" s="514">
        <f t="shared" si="325"/>
        <v>335449.28715732985</v>
      </c>
      <c r="R134" s="514">
        <f t="shared" si="325"/>
        <v>527201.94659540674</v>
      </c>
      <c r="S134" s="514">
        <f t="shared" si="324"/>
        <v>701893.56801304827</v>
      </c>
      <c r="T134" s="514">
        <f t="shared" si="324"/>
        <v>1776800.3203906193</v>
      </c>
    </row>
    <row r="135" spans="1:20" x14ac:dyDescent="0.2">
      <c r="A135" s="323">
        <v>1131</v>
      </c>
      <c r="B135" s="324" t="s">
        <v>45</v>
      </c>
      <c r="C135" s="512">
        <f t="shared" si="325"/>
        <v>8.8281200191271267</v>
      </c>
      <c r="D135" s="512">
        <f t="shared" si="324"/>
        <v>4.828973858652688</v>
      </c>
      <c r="E135" s="512">
        <f t="shared" si="324"/>
        <v>2.0845600453586659</v>
      </c>
      <c r="F135" s="512">
        <f t="shared" si="324"/>
        <v>3.8110551288072454</v>
      </c>
      <c r="G135" s="512">
        <f t="shared" si="324"/>
        <v>3.1813584539322926</v>
      </c>
      <c r="H135" s="512">
        <f t="shared" si="324"/>
        <v>5.1254522052796325</v>
      </c>
      <c r="I135" s="512">
        <f t="shared" si="324"/>
        <v>3.089127757502006</v>
      </c>
      <c r="J135" s="512">
        <f t="shared" si="324"/>
        <v>2.4927296817761859</v>
      </c>
      <c r="K135" s="512">
        <f t="shared" si="324"/>
        <v>5.8438570294310033</v>
      </c>
      <c r="L135" s="512">
        <f t="shared" si="324"/>
        <v>7.9370941515008084</v>
      </c>
      <c r="M135" s="512">
        <f t="shared" si="324"/>
        <v>11.049435007758612</v>
      </c>
      <c r="N135" s="512">
        <f t="shared" si="324"/>
        <v>12.152950010149501</v>
      </c>
      <c r="O135" s="512">
        <f t="shared" si="324"/>
        <v>8.4935691565755835</v>
      </c>
      <c r="P135" s="512">
        <f t="shared" si="324"/>
        <v>16.576577499683488</v>
      </c>
      <c r="Q135" s="512">
        <f t="shared" si="324"/>
        <v>17.484820232057608</v>
      </c>
      <c r="R135" s="512">
        <f t="shared" si="324"/>
        <v>25.027291704709906</v>
      </c>
      <c r="S135" s="512">
        <f t="shared" si="324"/>
        <v>46.926171946331067</v>
      </c>
      <c r="T135" s="512">
        <f t="shared" si="324"/>
        <v>55.367519999999999</v>
      </c>
    </row>
    <row r="136" spans="1:20" x14ac:dyDescent="0.2">
      <c r="A136" s="323"/>
      <c r="B136" s="327" t="s">
        <v>58</v>
      </c>
      <c r="C136" s="514">
        <f t="shared" si="325"/>
        <v>8.8281200191271267</v>
      </c>
      <c r="D136" s="514">
        <f t="shared" si="324"/>
        <v>4.828973858652688</v>
      </c>
      <c r="E136" s="514">
        <f t="shared" si="324"/>
        <v>2.0845600453586659</v>
      </c>
      <c r="F136" s="514">
        <f t="shared" si="324"/>
        <v>3.8110551288072454</v>
      </c>
      <c r="G136" s="514">
        <f t="shared" si="324"/>
        <v>3.1813584539322926</v>
      </c>
      <c r="H136" s="514">
        <f t="shared" si="324"/>
        <v>5.1254522052796325</v>
      </c>
      <c r="I136" s="514">
        <f t="shared" si="324"/>
        <v>3.089127757502006</v>
      </c>
      <c r="J136" s="514">
        <f t="shared" si="324"/>
        <v>2.4927296817761859</v>
      </c>
      <c r="K136" s="514">
        <f t="shared" si="324"/>
        <v>5.8438570294310033</v>
      </c>
      <c r="L136" s="514">
        <f t="shared" si="324"/>
        <v>7.9370941515008084</v>
      </c>
      <c r="M136" s="514">
        <f t="shared" si="324"/>
        <v>11.049435007758612</v>
      </c>
      <c r="N136" s="514">
        <f t="shared" si="324"/>
        <v>12.152950010149501</v>
      </c>
      <c r="O136" s="514">
        <f t="shared" si="324"/>
        <v>8.4935691565755835</v>
      </c>
      <c r="P136" s="514">
        <f t="shared" si="324"/>
        <v>16.576577499683488</v>
      </c>
      <c r="Q136" s="514">
        <f t="shared" si="324"/>
        <v>17.484820232057608</v>
      </c>
      <c r="R136" s="514">
        <f t="shared" si="324"/>
        <v>25.027291704709906</v>
      </c>
      <c r="S136" s="514">
        <f t="shared" si="324"/>
        <v>46.926171946331067</v>
      </c>
      <c r="T136" s="514">
        <f t="shared" si="324"/>
        <v>55.367519999999999</v>
      </c>
    </row>
    <row r="137" spans="1:20" ht="25.5" x14ac:dyDescent="0.2">
      <c r="A137" s="323">
        <v>1132</v>
      </c>
      <c r="B137" s="324" t="s">
        <v>59</v>
      </c>
      <c r="C137" s="512">
        <f t="shared" si="325"/>
        <v>2575.6687161443956</v>
      </c>
      <c r="D137" s="512">
        <f t="shared" si="324"/>
        <v>4513.260121133645</v>
      </c>
      <c r="E137" s="512">
        <f t="shared" si="324"/>
        <v>4545.2356083912937</v>
      </c>
      <c r="F137" s="512">
        <f t="shared" si="324"/>
        <v>5533.879506541738</v>
      </c>
      <c r="G137" s="512">
        <f t="shared" si="324"/>
        <v>6243.7066898135236</v>
      </c>
      <c r="H137" s="512">
        <f t="shared" si="324"/>
        <v>9318.795453558243</v>
      </c>
      <c r="I137" s="512">
        <f t="shared" si="324"/>
        <v>9256.6301541292069</v>
      </c>
      <c r="J137" s="512">
        <f t="shared" si="324"/>
        <v>12385.028692820721</v>
      </c>
      <c r="K137" s="512">
        <f t="shared" si="324"/>
        <v>17623.566853369328</v>
      </c>
      <c r="L137" s="512">
        <f t="shared" si="324"/>
        <v>24270.757888079046</v>
      </c>
      <c r="M137" s="512">
        <f t="shared" si="324"/>
        <v>36488.705225445985</v>
      </c>
      <c r="N137" s="512">
        <f t="shared" si="324"/>
        <v>50601.379700197642</v>
      </c>
      <c r="O137" s="512">
        <f t="shared" si="324"/>
        <v>45765.794180259909</v>
      </c>
      <c r="P137" s="512">
        <f t="shared" si="324"/>
        <v>41000.876253538925</v>
      </c>
      <c r="Q137" s="512">
        <f t="shared" si="324"/>
        <v>74808.539231639865</v>
      </c>
      <c r="R137" s="512">
        <f t="shared" si="324"/>
        <v>67402.367379360512</v>
      </c>
      <c r="S137" s="512">
        <f t="shared" si="324"/>
        <v>101085.63064641533</v>
      </c>
      <c r="T137" s="512">
        <f t="shared" si="324"/>
        <v>118069.71307870762</v>
      </c>
    </row>
    <row r="138" spans="1:20" x14ac:dyDescent="0.2">
      <c r="A138" s="522"/>
      <c r="B138" s="327" t="s">
        <v>60</v>
      </c>
      <c r="C138" s="514">
        <f t="shared" si="325"/>
        <v>55.112296642889497</v>
      </c>
      <c r="D138" s="514">
        <f t="shared" si="324"/>
        <v>64.250091314843942</v>
      </c>
      <c r="E138" s="514">
        <f t="shared" si="324"/>
        <v>60.013282589151245</v>
      </c>
      <c r="F138" s="514">
        <f t="shared" si="324"/>
        <v>80.310187879989627</v>
      </c>
      <c r="G138" s="514">
        <f t="shared" si="324"/>
        <v>316.78900710726953</v>
      </c>
      <c r="H138" s="514">
        <f t="shared" si="324"/>
        <v>192.21786132484712</v>
      </c>
      <c r="I138" s="514">
        <f t="shared" si="324"/>
        <v>445.72143934318439</v>
      </c>
      <c r="J138" s="514">
        <f t="shared" si="324"/>
        <v>621.42026741558425</v>
      </c>
      <c r="K138" s="514">
        <f t="shared" si="324"/>
        <v>900.39251209975703</v>
      </c>
      <c r="L138" s="514">
        <f t="shared" si="324"/>
        <v>1029.0200138282937</v>
      </c>
      <c r="M138" s="514">
        <f t="shared" si="324"/>
        <v>1777.7178255561928</v>
      </c>
      <c r="N138" s="514">
        <f t="shared" si="324"/>
        <v>2442.1769391210496</v>
      </c>
      <c r="O138" s="514">
        <f t="shared" si="324"/>
        <v>3949.0749280123719</v>
      </c>
      <c r="P138" s="514">
        <f t="shared" si="324"/>
        <v>3440.2189785222636</v>
      </c>
      <c r="Q138" s="514">
        <f t="shared" si="324"/>
        <v>3838.2961025802224</v>
      </c>
      <c r="R138" s="514">
        <f t="shared" si="324"/>
        <v>5173.4238450220873</v>
      </c>
      <c r="S138" s="514">
        <f t="shared" si="324"/>
        <v>5062.2630376168236</v>
      </c>
      <c r="T138" s="514">
        <f t="shared" si="324"/>
        <v>6560.9554652255492</v>
      </c>
    </row>
    <row r="139" spans="1:20" x14ac:dyDescent="0.2">
      <c r="A139" s="329"/>
      <c r="B139" s="327" t="s">
        <v>61</v>
      </c>
      <c r="C139" s="514">
        <f t="shared" si="325"/>
        <v>201.94967368026536</v>
      </c>
      <c r="D139" s="514">
        <f t="shared" si="324"/>
        <v>127.26975853214279</v>
      </c>
      <c r="E139" s="514">
        <f t="shared" si="324"/>
        <v>139.75078876951994</v>
      </c>
      <c r="F139" s="514">
        <f t="shared" si="324"/>
        <v>580.91722455301306</v>
      </c>
      <c r="G139" s="514">
        <f t="shared" si="324"/>
        <v>77.889635102381746</v>
      </c>
      <c r="H139" s="514">
        <f t="shared" si="324"/>
        <v>420.12416477616512</v>
      </c>
      <c r="I139" s="514">
        <f t="shared" si="324"/>
        <v>252.91223256200107</v>
      </c>
      <c r="J139" s="514">
        <f t="shared" si="324"/>
        <v>331.7642124051734</v>
      </c>
      <c r="K139" s="514">
        <f t="shared" si="324"/>
        <v>325.66111799006808</v>
      </c>
      <c r="L139" s="514">
        <f t="shared" si="324"/>
        <v>520.96013927346473</v>
      </c>
      <c r="M139" s="514">
        <f t="shared" si="324"/>
        <v>703.68678606174467</v>
      </c>
      <c r="N139" s="514">
        <f t="shared" si="324"/>
        <v>1640.5117787805482</v>
      </c>
      <c r="O139" s="514">
        <f t="shared" si="324"/>
        <v>1044.7504153768548</v>
      </c>
      <c r="P139" s="514">
        <f t="shared" si="324"/>
        <v>161.22104104813309</v>
      </c>
      <c r="Q139" s="514">
        <f t="shared" si="324"/>
        <v>2447.9500734435906</v>
      </c>
      <c r="R139" s="514">
        <f t="shared" si="324"/>
        <v>1516.741024042195</v>
      </c>
      <c r="S139" s="514">
        <f t="shared" si="324"/>
        <v>1748.9027355928351</v>
      </c>
      <c r="T139" s="514">
        <f t="shared" si="324"/>
        <v>1954.9337923754535</v>
      </c>
    </row>
    <row r="140" spans="1:20" x14ac:dyDescent="0.2">
      <c r="A140" s="522"/>
      <c r="B140" s="327" t="s">
        <v>62</v>
      </c>
      <c r="C140" s="514">
        <f t="shared" si="325"/>
        <v>258.99924750753183</v>
      </c>
      <c r="D140" s="514">
        <f t="shared" si="324"/>
        <v>261.78237317538913</v>
      </c>
      <c r="E140" s="514">
        <f t="shared" si="324"/>
        <v>209.17598000075711</v>
      </c>
      <c r="F140" s="514">
        <f t="shared" si="324"/>
        <v>229.58984002226936</v>
      </c>
      <c r="G140" s="514">
        <f t="shared" si="324"/>
        <v>230.65923645945901</v>
      </c>
      <c r="H140" s="514">
        <f t="shared" si="324"/>
        <v>213.40230897005765</v>
      </c>
      <c r="I140" s="514">
        <f t="shared" si="324"/>
        <v>706.75021433524728</v>
      </c>
      <c r="J140" s="514">
        <f t="shared" si="324"/>
        <v>848.10025720229783</v>
      </c>
      <c r="K140" s="514">
        <f t="shared" si="324"/>
        <v>662.14738068665065</v>
      </c>
      <c r="L140" s="514">
        <f t="shared" si="324"/>
        <v>962.51622177913214</v>
      </c>
      <c r="M140" s="514">
        <f t="shared" si="324"/>
        <v>1222.8430664801606</v>
      </c>
      <c r="N140" s="514">
        <f t="shared" si="324"/>
        <v>3418.4013923853572</v>
      </c>
      <c r="O140" s="514">
        <f t="shared" si="324"/>
        <v>1861.6400561114879</v>
      </c>
      <c r="P140" s="514">
        <f t="shared" si="324"/>
        <v>13966.289561077981</v>
      </c>
      <c r="Q140" s="514">
        <f t="shared" si="324"/>
        <v>9588.962816569272</v>
      </c>
      <c r="R140" s="514">
        <f t="shared" si="324"/>
        <v>3212.9037121781435</v>
      </c>
      <c r="S140" s="514">
        <f t="shared" si="324"/>
        <v>4871.8801266690907</v>
      </c>
      <c r="T140" s="514">
        <f t="shared" si="324"/>
        <v>9057.5533031632585</v>
      </c>
    </row>
    <row r="141" spans="1:20" x14ac:dyDescent="0.2">
      <c r="A141" s="329"/>
      <c r="B141" s="327" t="s">
        <v>63</v>
      </c>
      <c r="C141" s="514">
        <f t="shared" si="325"/>
        <v>383.916083453157</v>
      </c>
      <c r="D141" s="514">
        <f t="shared" si="324"/>
        <v>844.31137316792865</v>
      </c>
      <c r="E141" s="514">
        <f t="shared" si="324"/>
        <v>1386.5603133630943</v>
      </c>
      <c r="F141" s="514">
        <f t="shared" si="324"/>
        <v>1926.3836158504721</v>
      </c>
      <c r="G141" s="514">
        <f t="shared" si="324"/>
        <v>1826.2056709475878</v>
      </c>
      <c r="H141" s="514">
        <f t="shared" si="324"/>
        <v>3870.4771129877677</v>
      </c>
      <c r="I141" s="514">
        <f t="shared" si="324"/>
        <v>2581.7060072644776</v>
      </c>
      <c r="J141" s="514">
        <f t="shared" si="324"/>
        <v>2874.1009527558103</v>
      </c>
      <c r="K141" s="514">
        <f t="shared" si="324"/>
        <v>4549.977834993053</v>
      </c>
      <c r="L141" s="514">
        <f t="shared" si="324"/>
        <v>6481.0492879771882</v>
      </c>
      <c r="M141" s="514">
        <f t="shared" si="324"/>
        <v>9689.9536134329701</v>
      </c>
      <c r="N141" s="514">
        <f t="shared" si="324"/>
        <v>12537.084294499116</v>
      </c>
      <c r="O141" s="514">
        <f t="shared" si="324"/>
        <v>6072.239587735703</v>
      </c>
      <c r="P141" s="514">
        <f t="shared" si="324"/>
        <v>7560.953748608491</v>
      </c>
      <c r="Q141" s="514">
        <f t="shared" si="324"/>
        <v>20472.110229362952</v>
      </c>
      <c r="R141" s="514">
        <f t="shared" si="324"/>
        <v>11811.862988856166</v>
      </c>
      <c r="S141" s="514">
        <f t="shared" si="324"/>
        <v>25980.741721520371</v>
      </c>
      <c r="T141" s="514">
        <f t="shared" si="324"/>
        <v>29040.218789012346</v>
      </c>
    </row>
    <row r="142" spans="1:20" x14ac:dyDescent="0.2">
      <c r="A142" s="329"/>
      <c r="B142" s="327" t="s">
        <v>64</v>
      </c>
      <c r="C142" s="514">
        <f t="shared" si="325"/>
        <v>58.06912895773084</v>
      </c>
      <c r="D142" s="514">
        <f t="shared" si="324"/>
        <v>111.41607648578683</v>
      </c>
      <c r="E142" s="514">
        <f t="shared" si="324"/>
        <v>119.99928598432329</v>
      </c>
      <c r="F142" s="514">
        <f t="shared" si="324"/>
        <v>193.86720080308626</v>
      </c>
      <c r="G142" s="514">
        <f t="shared" si="324"/>
        <v>40.722356252693416</v>
      </c>
      <c r="H142" s="514">
        <f t="shared" si="324"/>
        <v>111.99282413455923</v>
      </c>
      <c r="I142" s="514">
        <f t="shared" si="324"/>
        <v>176.07720640442639</v>
      </c>
      <c r="J142" s="514">
        <f t="shared" si="324"/>
        <v>245.48503848247935</v>
      </c>
      <c r="K142" s="514">
        <f t="shared" si="324"/>
        <v>171.58288450573832</v>
      </c>
      <c r="L142" s="514">
        <f t="shared" si="324"/>
        <v>500.72826217627903</v>
      </c>
      <c r="M142" s="514">
        <f t="shared" si="324"/>
        <v>595.15130590094861</v>
      </c>
      <c r="N142" s="514">
        <f t="shared" si="324"/>
        <v>649.58207756973547</v>
      </c>
      <c r="O142" s="514">
        <f t="shared" si="324"/>
        <v>2300.74588861956</v>
      </c>
      <c r="P142" s="514">
        <f t="shared" si="324"/>
        <v>398.17944451058611</v>
      </c>
      <c r="Q142" s="514">
        <f t="shared" si="324"/>
        <v>1064.1477027770291</v>
      </c>
      <c r="R142" s="514">
        <f t="shared" si="324"/>
        <v>400.58260974102353</v>
      </c>
      <c r="S142" s="514">
        <f t="shared" si="324"/>
        <v>877.27591533284158</v>
      </c>
      <c r="T142" s="514">
        <f t="shared" si="324"/>
        <v>1547.5938439244733</v>
      </c>
    </row>
    <row r="143" spans="1:20" x14ac:dyDescent="0.2">
      <c r="A143" s="329"/>
      <c r="B143" s="327" t="s">
        <v>65</v>
      </c>
      <c r="C143" s="514">
        <f t="shared" si="325"/>
        <v>1409.3472213738994</v>
      </c>
      <c r="D143" s="514">
        <f t="shared" si="324"/>
        <v>2384.4880303638779</v>
      </c>
      <c r="E143" s="514">
        <f t="shared" si="324"/>
        <v>2022.6028539511783</v>
      </c>
      <c r="F143" s="514">
        <f t="shared" si="324"/>
        <v>1540.7668722295227</v>
      </c>
      <c r="G143" s="514">
        <f t="shared" si="324"/>
        <v>3559.2633282245847</v>
      </c>
      <c r="H143" s="514">
        <f t="shared" si="324"/>
        <v>3651.0692862017227</v>
      </c>
      <c r="I143" s="514">
        <f t="shared" si="324"/>
        <v>2202.5882808222177</v>
      </c>
      <c r="J143" s="514">
        <f t="shared" si="324"/>
        <v>4917.9248456415125</v>
      </c>
      <c r="K143" s="514">
        <f t="shared" si="324"/>
        <v>7414.7860546707579</v>
      </c>
      <c r="L143" s="514">
        <f t="shared" si="324"/>
        <v>9359.3281882205374</v>
      </c>
      <c r="M143" s="514">
        <f t="shared" si="324"/>
        <v>15157.285143026575</v>
      </c>
      <c r="N143" s="514">
        <f t="shared" si="324"/>
        <v>18483.008344262063</v>
      </c>
      <c r="O143" s="514">
        <f t="shared" si="324"/>
        <v>19356.320986679308</v>
      </c>
      <c r="P143" s="514">
        <f t="shared" si="324"/>
        <v>10873.534365496098</v>
      </c>
      <c r="Q143" s="514">
        <f t="shared" si="324"/>
        <v>20813.121649550856</v>
      </c>
      <c r="R143" s="514">
        <f t="shared" si="324"/>
        <v>28517.721951698208</v>
      </c>
      <c r="S143" s="514">
        <f t="shared" si="324"/>
        <v>35178.990962929776</v>
      </c>
      <c r="T143" s="514">
        <f t="shared" si="324"/>
        <v>39321.282469566999</v>
      </c>
    </row>
    <row r="144" spans="1:20" x14ac:dyDescent="0.2">
      <c r="A144" s="329"/>
      <c r="B144" s="327" t="s">
        <v>66</v>
      </c>
      <c r="C144" s="514">
        <f t="shared" si="325"/>
        <v>208.27506452892152</v>
      </c>
      <c r="D144" s="514">
        <f t="shared" si="324"/>
        <v>719.74241809367709</v>
      </c>
      <c r="E144" s="514">
        <f t="shared" si="324"/>
        <v>607.13310373326965</v>
      </c>
      <c r="F144" s="514">
        <f t="shared" si="324"/>
        <v>982.0445652033834</v>
      </c>
      <c r="G144" s="514">
        <f t="shared" si="324"/>
        <v>192.17745571954839</v>
      </c>
      <c r="H144" s="514">
        <f t="shared" si="324"/>
        <v>859.51189516312354</v>
      </c>
      <c r="I144" s="514">
        <f t="shared" si="324"/>
        <v>2890.8747733976543</v>
      </c>
      <c r="J144" s="514">
        <f t="shared" si="324"/>
        <v>2546.2331189178631</v>
      </c>
      <c r="K144" s="514">
        <f t="shared" si="324"/>
        <v>3599.019068423303</v>
      </c>
      <c r="L144" s="514">
        <f t="shared" si="324"/>
        <v>5417.1557748241503</v>
      </c>
      <c r="M144" s="514">
        <f t="shared" si="324"/>
        <v>7342.0674849873949</v>
      </c>
      <c r="N144" s="514">
        <f t="shared" si="324"/>
        <v>11430.61487357976</v>
      </c>
      <c r="O144" s="514">
        <f t="shared" si="324"/>
        <v>11181.022317724624</v>
      </c>
      <c r="P144" s="514">
        <f t="shared" si="324"/>
        <v>4600.4791142753729</v>
      </c>
      <c r="Q144" s="514">
        <f t="shared" si="324"/>
        <v>16583.950657355934</v>
      </c>
      <c r="R144" s="514">
        <f t="shared" si="324"/>
        <v>16769.131247822686</v>
      </c>
      <c r="S144" s="514">
        <f t="shared" si="324"/>
        <v>27365.576146753589</v>
      </c>
      <c r="T144" s="514">
        <f t="shared" si="324"/>
        <v>30587.175415439524</v>
      </c>
    </row>
    <row r="145" spans="1:20" x14ac:dyDescent="0.2">
      <c r="A145" s="323">
        <v>1211</v>
      </c>
      <c r="B145" s="324" t="s">
        <v>67</v>
      </c>
      <c r="C145" s="512">
        <f t="shared" si="325"/>
        <v>12938.152424179452</v>
      </c>
      <c r="D145" s="512">
        <f t="shared" si="324"/>
        <v>18004.263311459239</v>
      </c>
      <c r="E145" s="512">
        <f t="shared" si="324"/>
        <v>20668.254275948235</v>
      </c>
      <c r="F145" s="512">
        <f t="shared" si="324"/>
        <v>21884.602052501268</v>
      </c>
      <c r="G145" s="512">
        <f t="shared" si="324"/>
        <v>24895.749898224756</v>
      </c>
      <c r="H145" s="512">
        <f t="shared" si="324"/>
        <v>23717.527861287625</v>
      </c>
      <c r="I145" s="512">
        <f t="shared" si="324"/>
        <v>75425.040085049404</v>
      </c>
      <c r="J145" s="512">
        <f t="shared" si="324"/>
        <v>104094.78349358632</v>
      </c>
      <c r="K145" s="512">
        <f t="shared" si="324"/>
        <v>90459.843341411615</v>
      </c>
      <c r="L145" s="512">
        <f t="shared" si="324"/>
        <v>116127.6115776075</v>
      </c>
      <c r="M145" s="512">
        <f t="shared" si="324"/>
        <v>131672.80192293681</v>
      </c>
      <c r="N145" s="512">
        <f t="shared" si="324"/>
        <v>168626.23574999999</v>
      </c>
      <c r="O145" s="512">
        <f t="shared" si="324"/>
        <v>137081.66807864717</v>
      </c>
      <c r="P145" s="512">
        <f t="shared" si="324"/>
        <v>339157.68082100974</v>
      </c>
      <c r="Q145" s="512">
        <f t="shared" si="324"/>
        <v>693789.1481639999</v>
      </c>
      <c r="R145" s="512">
        <f t="shared" si="324"/>
        <v>984237.11404800008</v>
      </c>
      <c r="S145" s="512">
        <f t="shared" si="324"/>
        <v>1176537.4648899999</v>
      </c>
      <c r="T145" s="512">
        <f t="shared" si="324"/>
        <v>1087436.5425</v>
      </c>
    </row>
    <row r="146" spans="1:20" x14ac:dyDescent="0.2">
      <c r="A146" s="329"/>
      <c r="B146" s="327" t="s">
        <v>68</v>
      </c>
      <c r="C146" s="514">
        <f t="shared" si="325"/>
        <v>12938.152424179452</v>
      </c>
      <c r="D146" s="514">
        <f t="shared" si="324"/>
        <v>18004.263311459239</v>
      </c>
      <c r="E146" s="514">
        <f t="shared" si="324"/>
        <v>20668.254275948235</v>
      </c>
      <c r="F146" s="514">
        <f t="shared" si="324"/>
        <v>21884.602052501268</v>
      </c>
      <c r="G146" s="514">
        <f t="shared" si="324"/>
        <v>24895.749898224756</v>
      </c>
      <c r="H146" s="514">
        <f t="shared" si="324"/>
        <v>23717.527861287625</v>
      </c>
      <c r="I146" s="514">
        <f t="shared" si="324"/>
        <v>75425.040085049404</v>
      </c>
      <c r="J146" s="514">
        <f t="shared" si="324"/>
        <v>104094.78349358632</v>
      </c>
      <c r="K146" s="514">
        <f t="shared" si="324"/>
        <v>90459.843341411615</v>
      </c>
      <c r="L146" s="514">
        <f t="shared" si="324"/>
        <v>116127.6115776075</v>
      </c>
      <c r="M146" s="514">
        <f t="shared" si="324"/>
        <v>131672.80192293681</v>
      </c>
      <c r="N146" s="514">
        <f t="shared" si="324"/>
        <v>168626.23574999999</v>
      </c>
      <c r="O146" s="514">
        <f t="shared" si="324"/>
        <v>137081.66807864717</v>
      </c>
      <c r="P146" s="514">
        <f t="shared" si="324"/>
        <v>339157.68082100974</v>
      </c>
      <c r="Q146" s="514">
        <f t="shared" si="324"/>
        <v>693789.1481639999</v>
      </c>
      <c r="R146" s="514">
        <f t="shared" si="324"/>
        <v>984237.11404800008</v>
      </c>
      <c r="S146" s="514">
        <f t="shared" si="324"/>
        <v>1176537.4648899999</v>
      </c>
      <c r="T146" s="514">
        <f t="shared" si="324"/>
        <v>1087436.5425</v>
      </c>
    </row>
    <row r="147" spans="1:20" x14ac:dyDescent="0.2">
      <c r="A147" s="323">
        <v>1220</v>
      </c>
      <c r="B147" s="324" t="s">
        <v>48</v>
      </c>
      <c r="C147" s="512">
        <f t="shared" si="325"/>
        <v>289.74375182159474</v>
      </c>
      <c r="D147" s="512">
        <f t="shared" si="324"/>
        <v>228.4559816341511</v>
      </c>
      <c r="E147" s="512">
        <f t="shared" si="324"/>
        <v>403.56632144115855</v>
      </c>
      <c r="F147" s="512">
        <f t="shared" si="324"/>
        <v>393.68709895938656</v>
      </c>
      <c r="G147" s="512">
        <f t="shared" si="324"/>
        <v>74.477160835170338</v>
      </c>
      <c r="H147" s="512">
        <f t="shared" si="324"/>
        <v>1014.800856703102</v>
      </c>
      <c r="I147" s="512">
        <f t="shared" si="324"/>
        <v>1246.4210174890729</v>
      </c>
      <c r="J147" s="512">
        <f t="shared" si="324"/>
        <v>1381.5575848522371</v>
      </c>
      <c r="K147" s="512">
        <f t="shared" si="324"/>
        <v>2161.3607252858383</v>
      </c>
      <c r="L147" s="512">
        <f t="shared" si="324"/>
        <v>2542.5321732782472</v>
      </c>
      <c r="M147" s="512">
        <f t="shared" si="324"/>
        <v>3554.0788729467477</v>
      </c>
      <c r="N147" s="512">
        <f t="shared" si="324"/>
        <v>3229.1811885419575</v>
      </c>
      <c r="O147" s="512">
        <f t="shared" si="324"/>
        <v>8410.9392661840575</v>
      </c>
      <c r="P147" s="512">
        <f t="shared" si="324"/>
        <v>11931.79587975052</v>
      </c>
      <c r="Q147" s="512">
        <f t="shared" si="324"/>
        <v>16476.508341280231</v>
      </c>
      <c r="R147" s="512">
        <f t="shared" si="324"/>
        <v>24452.898008346987</v>
      </c>
      <c r="S147" s="512">
        <f t="shared" si="324"/>
        <v>30097.690780166864</v>
      </c>
      <c r="T147" s="512">
        <f t="shared" si="324"/>
        <v>36547.450448584845</v>
      </c>
    </row>
    <row r="148" spans="1:20" x14ac:dyDescent="0.2">
      <c r="A148" s="329"/>
      <c r="B148" s="327" t="s">
        <v>69</v>
      </c>
      <c r="C148" s="514">
        <f t="shared" si="325"/>
        <v>289.74375182159474</v>
      </c>
      <c r="D148" s="514">
        <f t="shared" si="324"/>
        <v>228.4559816341511</v>
      </c>
      <c r="E148" s="514">
        <f t="shared" si="324"/>
        <v>403.56632144115855</v>
      </c>
      <c r="F148" s="514">
        <f t="shared" si="324"/>
        <v>393.68709895938656</v>
      </c>
      <c r="G148" s="514">
        <f t="shared" si="324"/>
        <v>74.477160835170338</v>
      </c>
      <c r="H148" s="514">
        <f t="shared" si="324"/>
        <v>1014.800856703102</v>
      </c>
      <c r="I148" s="514">
        <f t="shared" si="324"/>
        <v>1246.4210174890729</v>
      </c>
      <c r="J148" s="514">
        <f t="shared" si="324"/>
        <v>1381.5575848522371</v>
      </c>
      <c r="K148" s="514">
        <f t="shared" si="324"/>
        <v>2161.3607252858383</v>
      </c>
      <c r="L148" s="514">
        <f t="shared" si="324"/>
        <v>2542.5321732782472</v>
      </c>
      <c r="M148" s="514">
        <f t="shared" si="324"/>
        <v>3554.0788729467477</v>
      </c>
      <c r="N148" s="514">
        <f t="shared" si="324"/>
        <v>3229.1811885419575</v>
      </c>
      <c r="O148" s="514">
        <f t="shared" si="324"/>
        <v>8410.9392661840575</v>
      </c>
      <c r="P148" s="514">
        <f t="shared" si="324"/>
        <v>11931.79587975052</v>
      </c>
      <c r="Q148" s="514">
        <f t="shared" si="324"/>
        <v>16476.508341280231</v>
      </c>
      <c r="R148" s="514">
        <f t="shared" si="324"/>
        <v>24452.898008346987</v>
      </c>
      <c r="S148" s="514">
        <f t="shared" ref="D148:T163" si="326">+S24-S86</f>
        <v>30097.690780166864</v>
      </c>
      <c r="T148" s="514">
        <f t="shared" si="326"/>
        <v>36547.450448584845</v>
      </c>
    </row>
    <row r="149" spans="1:20" x14ac:dyDescent="0.2">
      <c r="A149" s="323">
        <v>1231</v>
      </c>
      <c r="B149" s="324" t="s">
        <v>46</v>
      </c>
      <c r="C149" s="512">
        <f t="shared" si="325"/>
        <v>118.25993414029881</v>
      </c>
      <c r="D149" s="512">
        <f t="shared" si="326"/>
        <v>1185.0348820885486</v>
      </c>
      <c r="E149" s="512">
        <f t="shared" si="326"/>
        <v>525.19735669334364</v>
      </c>
      <c r="F149" s="512">
        <f t="shared" si="326"/>
        <v>303.74580895802455</v>
      </c>
      <c r="G149" s="512">
        <f t="shared" si="326"/>
        <v>1117.5120435694118</v>
      </c>
      <c r="H149" s="512">
        <f t="shared" si="326"/>
        <v>3914.6448463945635</v>
      </c>
      <c r="I149" s="512">
        <f t="shared" si="326"/>
        <v>4643.9459635987005</v>
      </c>
      <c r="J149" s="512">
        <f t="shared" si="326"/>
        <v>4434.8949244330051</v>
      </c>
      <c r="K149" s="512">
        <f t="shared" si="326"/>
        <v>5780.7099319667795</v>
      </c>
      <c r="L149" s="512">
        <f t="shared" si="326"/>
        <v>8402.309175972081</v>
      </c>
      <c r="M149" s="512">
        <f t="shared" si="326"/>
        <v>9600.4250102753176</v>
      </c>
      <c r="N149" s="512">
        <f t="shared" si="326"/>
        <v>7932.4887573295091</v>
      </c>
      <c r="O149" s="512">
        <f t="shared" si="326"/>
        <v>6782.0339584744243</v>
      </c>
      <c r="P149" s="512">
        <f t="shared" si="326"/>
        <v>5377.9425183099893</v>
      </c>
      <c r="Q149" s="512">
        <f t="shared" si="326"/>
        <v>9221.7075287271819</v>
      </c>
      <c r="R149" s="512">
        <f t="shared" si="326"/>
        <v>13177.848051569334</v>
      </c>
      <c r="S149" s="512">
        <f t="shared" si="326"/>
        <v>31118.12424079574</v>
      </c>
      <c r="T149" s="512">
        <f t="shared" si="326"/>
        <v>55012.912543196508</v>
      </c>
    </row>
    <row r="150" spans="1:20" x14ac:dyDescent="0.2">
      <c r="A150" s="329"/>
      <c r="B150" s="327" t="s">
        <v>70</v>
      </c>
      <c r="C150" s="514">
        <f t="shared" si="325"/>
        <v>46.985048341803122</v>
      </c>
      <c r="D150" s="514">
        <f t="shared" si="326"/>
        <v>806.97524043803958</v>
      </c>
      <c r="E150" s="514">
        <f t="shared" si="326"/>
        <v>418.84272595900495</v>
      </c>
      <c r="F150" s="514">
        <f t="shared" si="326"/>
        <v>365.4182403520964</v>
      </c>
      <c r="G150" s="514">
        <f t="shared" si="326"/>
        <v>-630.06406646390656</v>
      </c>
      <c r="H150" s="514">
        <f t="shared" si="326"/>
        <v>2858.1176325009465</v>
      </c>
      <c r="I150" s="514">
        <f t="shared" si="326"/>
        <v>2976.2165142156632</v>
      </c>
      <c r="J150" s="514">
        <f t="shared" si="326"/>
        <v>3126.7619893527067</v>
      </c>
      <c r="K150" s="514">
        <f t="shared" si="326"/>
        <v>4464.4108150970651</v>
      </c>
      <c r="L150" s="514">
        <f t="shared" si="326"/>
        <v>5698.3361261928248</v>
      </c>
      <c r="M150" s="514">
        <f t="shared" si="326"/>
        <v>4145.8777591995167</v>
      </c>
      <c r="N150" s="514">
        <f t="shared" si="326"/>
        <v>3864.8905932653779</v>
      </c>
      <c r="O150" s="514">
        <f t="shared" si="326"/>
        <v>4729.2332781335699</v>
      </c>
      <c r="P150" s="514">
        <f t="shared" si="326"/>
        <v>2962.3438600426566</v>
      </c>
      <c r="Q150" s="514">
        <f t="shared" si="326"/>
        <v>6458.181059410892</v>
      </c>
      <c r="R150" s="514">
        <f t="shared" si="326"/>
        <v>6093.9247138081537</v>
      </c>
      <c r="S150" s="514">
        <f t="shared" si="326"/>
        <v>13923.40939621128</v>
      </c>
      <c r="T150" s="514">
        <f t="shared" si="326"/>
        <v>24815.37637772036</v>
      </c>
    </row>
    <row r="151" spans="1:20" x14ac:dyDescent="0.2">
      <c r="A151" s="522"/>
      <c r="B151" s="327" t="s">
        <v>71</v>
      </c>
      <c r="C151" s="514">
        <f t="shared" si="325"/>
        <v>188.71180173331453</v>
      </c>
      <c r="D151" s="514">
        <f t="shared" si="326"/>
        <v>154.09865504434654</v>
      </c>
      <c r="E151" s="514">
        <f t="shared" si="326"/>
        <v>23.444218892066402</v>
      </c>
      <c r="F151" s="514">
        <f t="shared" si="326"/>
        <v>-10.781051883196682</v>
      </c>
      <c r="G151" s="514">
        <f t="shared" si="326"/>
        <v>889.41569665502823</v>
      </c>
      <c r="H151" s="514">
        <f t="shared" si="326"/>
        <v>61.929464451827272</v>
      </c>
      <c r="I151" s="514">
        <f t="shared" si="326"/>
        <v>275.88371962113058</v>
      </c>
      <c r="J151" s="514">
        <f t="shared" si="326"/>
        <v>188.43819957096665</v>
      </c>
      <c r="K151" s="514">
        <f t="shared" si="326"/>
        <v>212.74885823194217</v>
      </c>
      <c r="L151" s="514">
        <f t="shared" si="326"/>
        <v>192.14345553013135</v>
      </c>
      <c r="M151" s="514">
        <f t="shared" si="326"/>
        <v>1460.6454906326026</v>
      </c>
      <c r="N151" s="514">
        <f t="shared" si="326"/>
        <v>628.76478619302452</v>
      </c>
      <c r="O151" s="514">
        <f t="shared" si="326"/>
        <v>1691.7812950777377</v>
      </c>
      <c r="P151" s="514">
        <f t="shared" si="326"/>
        <v>1381.1675916980305</v>
      </c>
      <c r="Q151" s="514">
        <f t="shared" si="326"/>
        <v>2448.8543283628378</v>
      </c>
      <c r="R151" s="514">
        <f t="shared" si="326"/>
        <v>3485.9677560472469</v>
      </c>
      <c r="S151" s="514">
        <f t="shared" si="326"/>
        <v>7618.3174309242186</v>
      </c>
      <c r="T151" s="514">
        <f t="shared" si="326"/>
        <v>13108.959811149742</v>
      </c>
    </row>
    <row r="152" spans="1:20" x14ac:dyDescent="0.2">
      <c r="A152" s="522"/>
      <c r="B152" s="327" t="s">
        <v>72</v>
      </c>
      <c r="C152" s="514">
        <f t="shared" si="325"/>
        <v>-117.4369159348189</v>
      </c>
      <c r="D152" s="514">
        <f t="shared" si="326"/>
        <v>223.96098660616235</v>
      </c>
      <c r="E152" s="514">
        <f t="shared" si="326"/>
        <v>82.910411842272424</v>
      </c>
      <c r="F152" s="514">
        <f t="shared" si="326"/>
        <v>-50.891379510875197</v>
      </c>
      <c r="G152" s="514">
        <f t="shared" si="326"/>
        <v>858.16041337829017</v>
      </c>
      <c r="H152" s="514">
        <f t="shared" si="326"/>
        <v>994.59774944178912</v>
      </c>
      <c r="I152" s="514">
        <f t="shared" si="326"/>
        <v>1391.8457297619066</v>
      </c>
      <c r="J152" s="514">
        <f t="shared" si="326"/>
        <v>1119.694735509333</v>
      </c>
      <c r="K152" s="514">
        <f t="shared" si="326"/>
        <v>1103.5502586377729</v>
      </c>
      <c r="L152" s="514">
        <f t="shared" si="326"/>
        <v>2511.8295942491245</v>
      </c>
      <c r="M152" s="514">
        <f t="shared" si="326"/>
        <v>3993.9017604431992</v>
      </c>
      <c r="N152" s="514">
        <f t="shared" si="326"/>
        <v>3438.8333778711067</v>
      </c>
      <c r="O152" s="514">
        <f t="shared" si="326"/>
        <v>361.01938526311801</v>
      </c>
      <c r="P152" s="514">
        <f t="shared" si="326"/>
        <v>1034.4310665693013</v>
      </c>
      <c r="Q152" s="514">
        <f t="shared" si="326"/>
        <v>314.67214095345071</v>
      </c>
      <c r="R152" s="514">
        <f t="shared" si="326"/>
        <v>3597.9555817139335</v>
      </c>
      <c r="S152" s="514">
        <f t="shared" si="326"/>
        <v>9576.3974136602374</v>
      </c>
      <c r="T152" s="514">
        <f t="shared" si="326"/>
        <v>17088.576354326415</v>
      </c>
    </row>
    <row r="153" spans="1:20" x14ac:dyDescent="0.2">
      <c r="A153" s="323">
        <v>1232</v>
      </c>
      <c r="B153" s="324" t="s">
        <v>47</v>
      </c>
      <c r="C153" s="512">
        <f t="shared" si="325"/>
        <v>-889.58786047332251</v>
      </c>
      <c r="D153" s="512">
        <f t="shared" si="326"/>
        <v>1308.7123450273618</v>
      </c>
      <c r="E153" s="512">
        <f t="shared" si="326"/>
        <v>1990.2390706659116</v>
      </c>
      <c r="F153" s="512">
        <f t="shared" si="326"/>
        <v>92.122632634202546</v>
      </c>
      <c r="G153" s="512">
        <f t="shared" si="326"/>
        <v>100.05514359544441</v>
      </c>
      <c r="H153" s="512">
        <f t="shared" si="326"/>
        <v>4404.0994299539307</v>
      </c>
      <c r="I153" s="512">
        <f t="shared" si="326"/>
        <v>2953.9615806292054</v>
      </c>
      <c r="J153" s="512">
        <f t="shared" si="326"/>
        <v>4464.9926654142355</v>
      </c>
      <c r="K153" s="512">
        <f t="shared" si="326"/>
        <v>3494.3311182247653</v>
      </c>
      <c r="L153" s="512">
        <f t="shared" si="326"/>
        <v>10291.878735478562</v>
      </c>
      <c r="M153" s="512">
        <f t="shared" si="326"/>
        <v>14771.779697616777</v>
      </c>
      <c r="N153" s="512">
        <f t="shared" si="326"/>
        <v>8712.6986974613828</v>
      </c>
      <c r="O153" s="512">
        <f t="shared" si="326"/>
        <v>13418.906832387416</v>
      </c>
      <c r="P153" s="512">
        <f t="shared" si="326"/>
        <v>21850.579241016829</v>
      </c>
      <c r="Q153" s="512">
        <f t="shared" si="326"/>
        <v>13056.994784320759</v>
      </c>
      <c r="R153" s="512">
        <f t="shared" si="326"/>
        <v>22256.602092298221</v>
      </c>
      <c r="S153" s="512">
        <f t="shared" si="326"/>
        <v>33506.863538217374</v>
      </c>
      <c r="T153" s="512">
        <f t="shared" si="326"/>
        <v>67483.940768636559</v>
      </c>
    </row>
    <row r="154" spans="1:20" x14ac:dyDescent="0.2">
      <c r="A154" s="329"/>
      <c r="B154" s="327" t="s">
        <v>73</v>
      </c>
      <c r="C154" s="514">
        <f t="shared" si="325"/>
        <v>13.370515151194951</v>
      </c>
      <c r="D154" s="514">
        <f t="shared" si="326"/>
        <v>450.59488999999996</v>
      </c>
      <c r="E154" s="514">
        <f t="shared" si="326"/>
        <v>69.30141100903495</v>
      </c>
      <c r="F154" s="514">
        <f t="shared" si="326"/>
        <v>-21.007261824706291</v>
      </c>
      <c r="G154" s="514">
        <f t="shared" si="326"/>
        <v>245.27905566763846</v>
      </c>
      <c r="H154" s="514">
        <f t="shared" si="326"/>
        <v>413.03222029510084</v>
      </c>
      <c r="I154" s="514">
        <f t="shared" si="326"/>
        <v>528.19262115951392</v>
      </c>
      <c r="J154" s="514">
        <f t="shared" si="326"/>
        <v>565.98563591866309</v>
      </c>
      <c r="K154" s="514">
        <f t="shared" si="326"/>
        <v>899.43774042167649</v>
      </c>
      <c r="L154" s="514">
        <f t="shared" si="326"/>
        <v>1896.0617184537662</v>
      </c>
      <c r="M154" s="514">
        <f t="shared" si="326"/>
        <v>2706.1194073019224</v>
      </c>
      <c r="N154" s="514">
        <f t="shared" si="326"/>
        <v>3266.5907283103302</v>
      </c>
      <c r="O154" s="514">
        <f t="shared" si="326"/>
        <v>4840.5366351534003</v>
      </c>
      <c r="P154" s="514">
        <f t="shared" si="326"/>
        <v>6258.5485158596184</v>
      </c>
      <c r="Q154" s="514">
        <f t="shared" si="326"/>
        <v>4339.2476205059138</v>
      </c>
      <c r="R154" s="514">
        <f t="shared" si="326"/>
        <v>5972.1759336857958</v>
      </c>
      <c r="S154" s="514">
        <f t="shared" si="326"/>
        <v>13960.837582142356</v>
      </c>
      <c r="T154" s="514">
        <f t="shared" si="326"/>
        <v>24155.834153132186</v>
      </c>
    </row>
    <row r="155" spans="1:20" x14ac:dyDescent="0.2">
      <c r="A155" s="329"/>
      <c r="B155" s="327" t="s">
        <v>74</v>
      </c>
      <c r="C155" s="514">
        <f t="shared" si="325"/>
        <v>180.74107671663097</v>
      </c>
      <c r="D155" s="514">
        <f t="shared" si="326"/>
        <v>637.430499471806</v>
      </c>
      <c r="E155" s="514">
        <f t="shared" si="326"/>
        <v>425.37197017294841</v>
      </c>
      <c r="F155" s="514">
        <f t="shared" si="326"/>
        <v>670.02586547190663</v>
      </c>
      <c r="G155" s="514">
        <f t="shared" si="326"/>
        <v>-30.4968</v>
      </c>
      <c r="H155" s="514">
        <f t="shared" si="326"/>
        <v>364.74901336922608</v>
      </c>
      <c r="I155" s="514">
        <f t="shared" si="326"/>
        <v>196.22707946272249</v>
      </c>
      <c r="J155" s="514">
        <f t="shared" si="326"/>
        <v>462.99209774365085</v>
      </c>
      <c r="K155" s="514">
        <f t="shared" si="326"/>
        <v>519.16324107807634</v>
      </c>
      <c r="L155" s="514">
        <f t="shared" si="326"/>
        <v>1999.033452884152</v>
      </c>
      <c r="M155" s="514">
        <f t="shared" si="326"/>
        <v>1619.9636172646476</v>
      </c>
      <c r="N155" s="514">
        <f t="shared" si="326"/>
        <v>1081.0639192313638</v>
      </c>
      <c r="O155" s="514">
        <f t="shared" si="326"/>
        <v>872.19691399735245</v>
      </c>
      <c r="P155" s="514">
        <f t="shared" si="326"/>
        <v>2010.9165269816335</v>
      </c>
      <c r="Q155" s="514">
        <f t="shared" si="326"/>
        <v>548.70903979044738</v>
      </c>
      <c r="R155" s="514">
        <f t="shared" si="326"/>
        <v>2095.920485934625</v>
      </c>
      <c r="S155" s="514">
        <f t="shared" si="326"/>
        <v>4574.8255122463206</v>
      </c>
      <c r="T155" s="514">
        <f t="shared" si="326"/>
        <v>8105.210710614705</v>
      </c>
    </row>
    <row r="156" spans="1:20" x14ac:dyDescent="0.2">
      <c r="A156" s="329"/>
      <c r="B156" s="327" t="s">
        <v>75</v>
      </c>
      <c r="C156" s="514">
        <f>+C32-C94</f>
        <v>-1083.6994523411483</v>
      </c>
      <c r="D156" s="514">
        <f t="shared" si="326"/>
        <v>220.68695555555564</v>
      </c>
      <c r="E156" s="514">
        <f t="shared" si="326"/>
        <v>1495.5656894839283</v>
      </c>
      <c r="F156" s="514">
        <f t="shared" si="326"/>
        <v>-556.89597101299751</v>
      </c>
      <c r="G156" s="514">
        <f t="shared" si="326"/>
        <v>-114.72711207219402</v>
      </c>
      <c r="H156" s="514">
        <f t="shared" si="326"/>
        <v>3626.3181962896037</v>
      </c>
      <c r="I156" s="514">
        <f t="shared" si="326"/>
        <v>2229.5418800069692</v>
      </c>
      <c r="J156" s="514">
        <f t="shared" si="326"/>
        <v>3436.0149317519213</v>
      </c>
      <c r="K156" s="514">
        <f t="shared" si="326"/>
        <v>2075.730136725012</v>
      </c>
      <c r="L156" s="514">
        <f t="shared" si="326"/>
        <v>6396.7835641406446</v>
      </c>
      <c r="M156" s="514">
        <f t="shared" si="326"/>
        <v>10445.696673050206</v>
      </c>
      <c r="N156" s="514">
        <f t="shared" si="326"/>
        <v>4365.0440499196884</v>
      </c>
      <c r="O156" s="514">
        <f t="shared" si="326"/>
        <v>7706.1732832366615</v>
      </c>
      <c r="P156" s="514">
        <f t="shared" si="326"/>
        <v>13581.114198175577</v>
      </c>
      <c r="Q156" s="514">
        <f t="shared" si="326"/>
        <v>8169.0381240243996</v>
      </c>
      <c r="R156" s="514">
        <f t="shared" si="326"/>
        <v>14188.505672677798</v>
      </c>
      <c r="S156" s="514">
        <f t="shared" si="326"/>
        <v>14971.2004438287</v>
      </c>
      <c r="T156" s="514">
        <f t="shared" si="326"/>
        <v>35222.895904889672</v>
      </c>
    </row>
    <row r="157" spans="1:20" x14ac:dyDescent="0.2">
      <c r="A157" s="323">
        <v>1242</v>
      </c>
      <c r="B157" s="324" t="s">
        <v>76</v>
      </c>
      <c r="C157" s="512">
        <f t="shared" si="325"/>
        <v>5238.2465128148233</v>
      </c>
      <c r="D157" s="512">
        <f t="shared" si="326"/>
        <v>16658.394607328621</v>
      </c>
      <c r="E157" s="512">
        <f t="shared" si="326"/>
        <v>21051.910759961953</v>
      </c>
      <c r="F157" s="512">
        <f t="shared" si="326"/>
        <v>20364.049418901988</v>
      </c>
      <c r="G157" s="512">
        <f t="shared" si="326"/>
        <v>6381.5073265796282</v>
      </c>
      <c r="H157" s="512">
        <f t="shared" si="326"/>
        <v>7765.7915931788812</v>
      </c>
      <c r="I157" s="512">
        <f t="shared" si="326"/>
        <v>35735.839027923554</v>
      </c>
      <c r="J157" s="512">
        <f t="shared" si="326"/>
        <v>33773.136257097212</v>
      </c>
      <c r="K157" s="512">
        <f t="shared" si="326"/>
        <v>49286.388587406014</v>
      </c>
      <c r="L157" s="512">
        <f t="shared" si="326"/>
        <v>55925.607231703514</v>
      </c>
      <c r="M157" s="512">
        <f t="shared" si="326"/>
        <v>200168.48626501241</v>
      </c>
      <c r="N157" s="512">
        <f t="shared" si="326"/>
        <v>195804.23336017827</v>
      </c>
      <c r="O157" s="512">
        <f t="shared" si="326"/>
        <v>259835.36136727969</v>
      </c>
      <c r="P157" s="512">
        <f t="shared" si="326"/>
        <v>673952.95994822169</v>
      </c>
      <c r="Q157" s="512">
        <f t="shared" si="326"/>
        <v>437697.52401894442</v>
      </c>
      <c r="R157" s="512">
        <f t="shared" si="326"/>
        <v>324675.74361425138</v>
      </c>
      <c r="S157" s="512">
        <f t="shared" si="326"/>
        <v>307028.17275494867</v>
      </c>
      <c r="T157" s="512">
        <f t="shared" si="326"/>
        <v>868739.31479115214</v>
      </c>
    </row>
    <row r="158" spans="1:20" x14ac:dyDescent="0.2">
      <c r="A158" s="329"/>
      <c r="B158" s="327" t="s">
        <v>212</v>
      </c>
      <c r="C158" s="514">
        <f t="shared" si="325"/>
        <v>106.04544874471571</v>
      </c>
      <c r="D158" s="514">
        <f t="shared" si="326"/>
        <v>288.38375674183055</v>
      </c>
      <c r="E158" s="514">
        <f t="shared" si="326"/>
        <v>319.83714088554666</v>
      </c>
      <c r="F158" s="514">
        <f t="shared" si="326"/>
        <v>637.14854809824965</v>
      </c>
      <c r="G158" s="514">
        <f t="shared" si="326"/>
        <v>1699.352389336703</v>
      </c>
      <c r="H158" s="514">
        <f t="shared" si="326"/>
        <v>1700.3705410266759</v>
      </c>
      <c r="I158" s="514">
        <f t="shared" si="326"/>
        <v>456.44945076883505</v>
      </c>
      <c r="J158" s="514">
        <f t="shared" si="326"/>
        <v>2023.2652570528101</v>
      </c>
      <c r="K158" s="514">
        <f t="shared" si="326"/>
        <v>4590.6018223799638</v>
      </c>
      <c r="L158" s="514">
        <f t="shared" si="326"/>
        <v>4294.6771674636875</v>
      </c>
      <c r="M158" s="514">
        <f t="shared" si="326"/>
        <v>17634.654915976003</v>
      </c>
      <c r="N158" s="514">
        <f t="shared" si="326"/>
        <v>19234.186248831003</v>
      </c>
      <c r="O158" s="514">
        <f t="shared" si="326"/>
        <v>26176.491161011512</v>
      </c>
      <c r="P158" s="514">
        <f t="shared" si="326"/>
        <v>29714.330632428242</v>
      </c>
      <c r="Q158" s="514">
        <f t="shared" si="326"/>
        <v>18401.246125599238</v>
      </c>
      <c r="R158" s="514">
        <f t="shared" si="326"/>
        <v>23277.978942707166</v>
      </c>
      <c r="S158" s="514">
        <f t="shared" si="326"/>
        <v>86308.023106986308</v>
      </c>
      <c r="T158" s="514">
        <f t="shared" si="326"/>
        <v>147159.02540130087</v>
      </c>
    </row>
    <row r="159" spans="1:20" x14ac:dyDescent="0.2">
      <c r="A159" s="329"/>
      <c r="B159" s="327" t="s">
        <v>78</v>
      </c>
      <c r="C159" s="514">
        <f t="shared" si="325"/>
        <v>5132.2010640701073</v>
      </c>
      <c r="D159" s="514">
        <f t="shared" si="326"/>
        <v>16370.01085058679</v>
      </c>
      <c r="E159" s="514">
        <f t="shared" si="326"/>
        <v>20732.073619076407</v>
      </c>
      <c r="F159" s="514">
        <f t="shared" si="326"/>
        <v>19726.90087080374</v>
      </c>
      <c r="G159" s="514">
        <f t="shared" si="326"/>
        <v>4682.1549372429254</v>
      </c>
      <c r="H159" s="514">
        <f t="shared" si="326"/>
        <v>6065.4210521522054</v>
      </c>
      <c r="I159" s="514">
        <f t="shared" si="326"/>
        <v>35279.389577154718</v>
      </c>
      <c r="J159" s="514">
        <f t="shared" si="326"/>
        <v>31749.871000044401</v>
      </c>
      <c r="K159" s="514">
        <f t="shared" si="326"/>
        <v>44695.786765026045</v>
      </c>
      <c r="L159" s="514">
        <f t="shared" si="326"/>
        <v>51630.93006423983</v>
      </c>
      <c r="M159" s="514">
        <f t="shared" si="326"/>
        <v>182533.83134903639</v>
      </c>
      <c r="N159" s="514">
        <f t="shared" si="326"/>
        <v>176570.04711134726</v>
      </c>
      <c r="O159" s="514">
        <f t="shared" si="326"/>
        <v>233658.87020626816</v>
      </c>
      <c r="P159" s="514">
        <f t="shared" si="326"/>
        <v>644238.62931579351</v>
      </c>
      <c r="Q159" s="514">
        <f t="shared" si="326"/>
        <v>419296.27789334516</v>
      </c>
      <c r="R159" s="514">
        <f t="shared" si="326"/>
        <v>301397.7646715442</v>
      </c>
      <c r="S159" s="514">
        <f t="shared" si="326"/>
        <v>220720.14964796236</v>
      </c>
      <c r="T159" s="514">
        <f t="shared" si="326"/>
        <v>721580.28938985127</v>
      </c>
    </row>
    <row r="160" spans="1:20" x14ac:dyDescent="0.2">
      <c r="A160" s="323">
        <v>1249</v>
      </c>
      <c r="B160" s="324" t="s">
        <v>49</v>
      </c>
      <c r="C160" s="512">
        <f t="shared" si="325"/>
        <v>1078.0549433555525</v>
      </c>
      <c r="D160" s="512">
        <f t="shared" si="326"/>
        <v>998.62518549583956</v>
      </c>
      <c r="E160" s="512">
        <f t="shared" si="326"/>
        <v>1601.7579268722125</v>
      </c>
      <c r="F160" s="512">
        <f t="shared" si="326"/>
        <v>1560.4531863232589</v>
      </c>
      <c r="G160" s="512">
        <f t="shared" si="326"/>
        <v>-187.4801355494248</v>
      </c>
      <c r="H160" s="512">
        <f t="shared" si="326"/>
        <v>2513.0950455990728</v>
      </c>
      <c r="I160" s="512">
        <f t="shared" si="326"/>
        <v>1831.0534651777921</v>
      </c>
      <c r="J160" s="512">
        <f t="shared" si="326"/>
        <v>2696.7985632450177</v>
      </c>
      <c r="K160" s="512">
        <f t="shared" si="326"/>
        <v>3812.7905148999694</v>
      </c>
      <c r="L160" s="512">
        <f t="shared" si="326"/>
        <v>4920.7578066769447</v>
      </c>
      <c r="M160" s="512">
        <f t="shared" si="326"/>
        <v>14039.793701243574</v>
      </c>
      <c r="N160" s="512">
        <f t="shared" si="326"/>
        <v>15318.845519149061</v>
      </c>
      <c r="O160" s="512">
        <f t="shared" si="326"/>
        <v>31612.714259805729</v>
      </c>
      <c r="P160" s="512">
        <f t="shared" si="326"/>
        <v>35672.18471322886</v>
      </c>
      <c r="Q160" s="512">
        <f t="shared" si="326"/>
        <v>51081.936395151621</v>
      </c>
      <c r="R160" s="512">
        <f t="shared" si="326"/>
        <v>99562.527685058056</v>
      </c>
      <c r="S160" s="512">
        <f t="shared" si="326"/>
        <v>90579.682274894338</v>
      </c>
      <c r="T160" s="512">
        <f t="shared" si="326"/>
        <v>81269.832705356734</v>
      </c>
    </row>
    <row r="161" spans="1:20" x14ac:dyDescent="0.2">
      <c r="A161" s="329"/>
      <c r="B161" s="327" t="s">
        <v>79</v>
      </c>
      <c r="C161" s="514">
        <f t="shared" si="325"/>
        <v>1078.0549433555525</v>
      </c>
      <c r="D161" s="514">
        <f t="shared" si="326"/>
        <v>998.62518549583956</v>
      </c>
      <c r="E161" s="514">
        <f t="shared" si="326"/>
        <v>1601.7579268722125</v>
      </c>
      <c r="F161" s="514">
        <f t="shared" si="326"/>
        <v>1560.4531863232589</v>
      </c>
      <c r="G161" s="514">
        <f t="shared" si="326"/>
        <v>-187.4801355494248</v>
      </c>
      <c r="H161" s="514">
        <f t="shared" si="326"/>
        <v>2513.0950455990728</v>
      </c>
      <c r="I161" s="514">
        <f t="shared" si="326"/>
        <v>1831.0534651777921</v>
      </c>
      <c r="J161" s="514">
        <f t="shared" si="326"/>
        <v>2696.7985632450177</v>
      </c>
      <c r="K161" s="514">
        <f t="shared" si="326"/>
        <v>3812.7905148999694</v>
      </c>
      <c r="L161" s="514">
        <f t="shared" si="326"/>
        <v>4920.7578066769447</v>
      </c>
      <c r="M161" s="514">
        <f t="shared" si="326"/>
        <v>14039.793701243574</v>
      </c>
      <c r="N161" s="514">
        <f t="shared" si="326"/>
        <v>15318.845519149061</v>
      </c>
      <c r="O161" s="514">
        <f t="shared" si="326"/>
        <v>31612.714259805729</v>
      </c>
      <c r="P161" s="514">
        <f t="shared" si="326"/>
        <v>35672.18471322886</v>
      </c>
      <c r="Q161" s="514">
        <f t="shared" si="326"/>
        <v>51081.936395151621</v>
      </c>
      <c r="R161" s="514">
        <f t="shared" si="326"/>
        <v>99562.527685058056</v>
      </c>
      <c r="S161" s="514">
        <f t="shared" si="326"/>
        <v>90579.682274894338</v>
      </c>
      <c r="T161" s="514">
        <f t="shared" si="326"/>
        <v>81269.832705356734</v>
      </c>
    </row>
    <row r="162" spans="1:20" x14ac:dyDescent="0.2">
      <c r="A162" s="323">
        <v>1260</v>
      </c>
      <c r="B162" s="324" t="s">
        <v>80</v>
      </c>
      <c r="C162" s="512">
        <f t="shared" si="325"/>
        <v>49044.162375628963</v>
      </c>
      <c r="D162" s="512">
        <f t="shared" si="326"/>
        <v>99918.476928042714</v>
      </c>
      <c r="E162" s="512">
        <f t="shared" si="326"/>
        <v>39641.142857142855</v>
      </c>
      <c r="F162" s="512">
        <f t="shared" si="326"/>
        <v>36893.416439423447</v>
      </c>
      <c r="G162" s="512">
        <f t="shared" si="326"/>
        <v>85415.916065290759</v>
      </c>
      <c r="H162" s="512">
        <f t="shared" si="326"/>
        <v>147281.97378360067</v>
      </c>
      <c r="I162" s="512">
        <f t="shared" si="326"/>
        <v>146574.55332687934</v>
      </c>
      <c r="J162" s="512">
        <f t="shared" si="326"/>
        <v>125840.5563819469</v>
      </c>
      <c r="K162" s="512">
        <f t="shared" si="326"/>
        <v>88191.405252997545</v>
      </c>
      <c r="L162" s="512">
        <f t="shared" si="326"/>
        <v>65376.281767991983</v>
      </c>
      <c r="M162" s="512">
        <f t="shared" si="326"/>
        <v>79536.768518423763</v>
      </c>
      <c r="N162" s="512">
        <f t="shared" si="326"/>
        <v>520260.56510438677</v>
      </c>
      <c r="O162" s="512">
        <f t="shared" si="326"/>
        <v>187187.85434410252</v>
      </c>
      <c r="P162" s="512">
        <f t="shared" si="326"/>
        <v>764581.71810949151</v>
      </c>
      <c r="Q162" s="512">
        <f t="shared" si="326"/>
        <v>309375.56515423203</v>
      </c>
      <c r="R162" s="512">
        <f t="shared" si="326"/>
        <v>989376.86700217694</v>
      </c>
      <c r="S162" s="512">
        <f t="shared" si="326"/>
        <v>527134.76238424855</v>
      </c>
      <c r="T162" s="512">
        <f t="shared" si="326"/>
        <v>4449901.4689891655</v>
      </c>
    </row>
    <row r="163" spans="1:20" x14ac:dyDescent="0.2">
      <c r="A163" s="329"/>
      <c r="B163" s="327" t="s">
        <v>81</v>
      </c>
      <c r="C163" s="514">
        <f t="shared" si="325"/>
        <v>49044.162375628963</v>
      </c>
      <c r="D163" s="514">
        <f t="shared" si="326"/>
        <v>99918.476928042714</v>
      </c>
      <c r="E163" s="514">
        <f t="shared" si="326"/>
        <v>39641.142857142855</v>
      </c>
      <c r="F163" s="514">
        <f t="shared" si="326"/>
        <v>36893.416439423447</v>
      </c>
      <c r="G163" s="514">
        <f t="shared" si="326"/>
        <v>85415.916065290759</v>
      </c>
      <c r="H163" s="514">
        <f t="shared" si="326"/>
        <v>147281.97378360067</v>
      </c>
      <c r="I163" s="514">
        <f t="shared" si="326"/>
        <v>146574.55332687934</v>
      </c>
      <c r="J163" s="514">
        <f t="shared" si="326"/>
        <v>125840.5563819469</v>
      </c>
      <c r="K163" s="514">
        <f t="shared" si="326"/>
        <v>88191.405252997545</v>
      </c>
      <c r="L163" s="514">
        <f t="shared" si="326"/>
        <v>65376.281767991983</v>
      </c>
      <c r="M163" s="514">
        <f t="shared" si="326"/>
        <v>79536.768518423763</v>
      </c>
      <c r="N163" s="514">
        <f t="shared" si="326"/>
        <v>520260.56510438677</v>
      </c>
      <c r="O163" s="514">
        <f t="shared" si="326"/>
        <v>187187.85434410252</v>
      </c>
      <c r="P163" s="514">
        <f t="shared" si="326"/>
        <v>764581.71810949151</v>
      </c>
      <c r="Q163" s="514">
        <f t="shared" si="326"/>
        <v>309375.56515423203</v>
      </c>
      <c r="R163" s="514">
        <f t="shared" si="326"/>
        <v>989376.86700217694</v>
      </c>
      <c r="S163" s="514">
        <f t="shared" ref="D163:T178" si="327">+S39-S101</f>
        <v>527134.76238424855</v>
      </c>
      <c r="T163" s="514">
        <f t="shared" si="327"/>
        <v>4449901.4689891655</v>
      </c>
    </row>
    <row r="164" spans="1:20" ht="38.25" x14ac:dyDescent="0.2">
      <c r="A164" s="323">
        <v>1411</v>
      </c>
      <c r="B164" s="324" t="s">
        <v>82</v>
      </c>
      <c r="C164" s="512">
        <f t="shared" si="325"/>
        <v>14867.262404923975</v>
      </c>
      <c r="D164" s="512">
        <f t="shared" si="327"/>
        <v>9115.8863184021066</v>
      </c>
      <c r="E164" s="512">
        <f t="shared" si="327"/>
        <v>10731.865547564619</v>
      </c>
      <c r="F164" s="512">
        <f t="shared" si="327"/>
        <v>12269.662930496524</v>
      </c>
      <c r="G164" s="512">
        <f t="shared" si="327"/>
        <v>14857.324616146827</v>
      </c>
      <c r="H164" s="512">
        <f t="shared" si="327"/>
        <v>9995.9207773435628</v>
      </c>
      <c r="I164" s="512">
        <f t="shared" si="327"/>
        <v>21939.219257400437</v>
      </c>
      <c r="J164" s="512">
        <f t="shared" si="327"/>
        <v>30044.605793110171</v>
      </c>
      <c r="K164" s="512">
        <f t="shared" si="327"/>
        <v>30133.973163875096</v>
      </c>
      <c r="L164" s="512">
        <f t="shared" si="327"/>
        <v>36255.25250943008</v>
      </c>
      <c r="M164" s="512">
        <f t="shared" si="327"/>
        <v>43487.469384036864</v>
      </c>
      <c r="N164" s="512">
        <f t="shared" si="327"/>
        <v>65079.594722262307</v>
      </c>
      <c r="O164" s="512">
        <f t="shared" si="327"/>
        <v>92124.275849001802</v>
      </c>
      <c r="P164" s="512">
        <f t="shared" si="327"/>
        <v>129671.68585986001</v>
      </c>
      <c r="Q164" s="512">
        <f t="shared" si="327"/>
        <v>152044.83497406234</v>
      </c>
      <c r="R164" s="512">
        <f t="shared" si="327"/>
        <v>227741.59581950179</v>
      </c>
      <c r="S164" s="512">
        <f t="shared" si="327"/>
        <v>438663.58893306745</v>
      </c>
      <c r="T164" s="512">
        <f t="shared" si="327"/>
        <v>651238.50021374901</v>
      </c>
    </row>
    <row r="165" spans="1:20" x14ac:dyDescent="0.2">
      <c r="A165" s="329"/>
      <c r="B165" s="327" t="s">
        <v>83</v>
      </c>
      <c r="C165" s="514">
        <f t="shared" si="325"/>
        <v>14867.262404923975</v>
      </c>
      <c r="D165" s="514">
        <f t="shared" si="327"/>
        <v>9115.8863184021066</v>
      </c>
      <c r="E165" s="514">
        <f t="shared" si="327"/>
        <v>10731.865547564619</v>
      </c>
      <c r="F165" s="514">
        <f t="shared" si="327"/>
        <v>12269.662930496524</v>
      </c>
      <c r="G165" s="514">
        <f t="shared" si="327"/>
        <v>14857.324616146827</v>
      </c>
      <c r="H165" s="514">
        <f t="shared" si="327"/>
        <v>9995.9207773435628</v>
      </c>
      <c r="I165" s="514">
        <f t="shared" si="327"/>
        <v>21939.219257400437</v>
      </c>
      <c r="J165" s="514">
        <f t="shared" si="327"/>
        <v>30044.605793110171</v>
      </c>
      <c r="K165" s="514">
        <f t="shared" si="327"/>
        <v>30133.973163875096</v>
      </c>
      <c r="L165" s="514">
        <f t="shared" si="327"/>
        <v>36255.25250943008</v>
      </c>
      <c r="M165" s="514">
        <f t="shared" si="327"/>
        <v>43487.469384036864</v>
      </c>
      <c r="N165" s="514">
        <f t="shared" si="327"/>
        <v>65079.594722262307</v>
      </c>
      <c r="O165" s="514">
        <f t="shared" si="327"/>
        <v>92124.275849001802</v>
      </c>
      <c r="P165" s="514">
        <f t="shared" si="327"/>
        <v>129671.68585986001</v>
      </c>
      <c r="Q165" s="514">
        <f t="shared" si="327"/>
        <v>152044.83497406234</v>
      </c>
      <c r="R165" s="514">
        <f t="shared" si="327"/>
        <v>227741.59581950179</v>
      </c>
      <c r="S165" s="514">
        <f t="shared" si="327"/>
        <v>438663.58893306745</v>
      </c>
      <c r="T165" s="514">
        <f t="shared" si="327"/>
        <v>651238.50021374901</v>
      </c>
    </row>
    <row r="166" spans="1:20" ht="38.25" x14ac:dyDescent="0.2">
      <c r="A166" s="323">
        <v>1441</v>
      </c>
      <c r="B166" s="324" t="s">
        <v>84</v>
      </c>
      <c r="C166" s="512">
        <f t="shared" si="325"/>
        <v>1292.2520696636218</v>
      </c>
      <c r="D166" s="512">
        <f t="shared" si="327"/>
        <v>1563.9106340395138</v>
      </c>
      <c r="E166" s="512">
        <f t="shared" si="327"/>
        <v>1621.2541153387613</v>
      </c>
      <c r="F166" s="512">
        <f t="shared" si="327"/>
        <v>1954.2284520027265</v>
      </c>
      <c r="G166" s="512">
        <f t="shared" si="327"/>
        <v>2462.9875718921762</v>
      </c>
      <c r="H166" s="512">
        <f t="shared" si="327"/>
        <v>2850.4534347832641</v>
      </c>
      <c r="I166" s="512">
        <f t="shared" si="327"/>
        <v>2347.230377197493</v>
      </c>
      <c r="J166" s="512">
        <f t="shared" si="327"/>
        <v>3293.8853977194372</v>
      </c>
      <c r="K166" s="512">
        <f t="shared" si="327"/>
        <v>3989.5559268390557</v>
      </c>
      <c r="L166" s="512">
        <f t="shared" si="327"/>
        <v>4413.3421403476714</v>
      </c>
      <c r="M166" s="512">
        <f t="shared" si="327"/>
        <v>7790.450087493934</v>
      </c>
      <c r="N166" s="512">
        <f t="shared" si="327"/>
        <v>9664.0919829586383</v>
      </c>
      <c r="O166" s="512">
        <f t="shared" si="327"/>
        <v>17640.5183974301</v>
      </c>
      <c r="P166" s="512">
        <f t="shared" si="327"/>
        <v>22873.664662677224</v>
      </c>
      <c r="Q166" s="512">
        <f t="shared" si="327"/>
        <v>44731.555001321758</v>
      </c>
      <c r="R166" s="512">
        <f t="shared" si="327"/>
        <v>48116.646094838667</v>
      </c>
      <c r="S166" s="512">
        <f t="shared" si="327"/>
        <v>78997.317124117311</v>
      </c>
      <c r="T166" s="512">
        <f t="shared" si="327"/>
        <v>126526.86861587915</v>
      </c>
    </row>
    <row r="167" spans="1:20" x14ac:dyDescent="0.2">
      <c r="A167" s="329"/>
      <c r="B167" s="327" t="s">
        <v>85</v>
      </c>
      <c r="C167" s="514">
        <f t="shared" si="325"/>
        <v>1292.2520696636218</v>
      </c>
      <c r="D167" s="514">
        <f t="shared" si="327"/>
        <v>1563.9106340395138</v>
      </c>
      <c r="E167" s="514">
        <f t="shared" si="327"/>
        <v>1621.2541153387613</v>
      </c>
      <c r="F167" s="514">
        <f t="shared" si="327"/>
        <v>1954.2284520027265</v>
      </c>
      <c r="G167" s="514">
        <f t="shared" si="327"/>
        <v>2462.9875718921762</v>
      </c>
      <c r="H167" s="514">
        <f t="shared" si="327"/>
        <v>2850.4534347832641</v>
      </c>
      <c r="I167" s="514">
        <f t="shared" si="327"/>
        <v>2347.230377197493</v>
      </c>
      <c r="J167" s="514">
        <f t="shared" si="327"/>
        <v>3293.8853977194372</v>
      </c>
      <c r="K167" s="514">
        <f t="shared" si="327"/>
        <v>3989.5559268390557</v>
      </c>
      <c r="L167" s="514">
        <f t="shared" si="327"/>
        <v>4413.3421403476714</v>
      </c>
      <c r="M167" s="514">
        <f t="shared" si="327"/>
        <v>7790.450087493934</v>
      </c>
      <c r="N167" s="514">
        <f t="shared" si="327"/>
        <v>9664.0919829586383</v>
      </c>
      <c r="O167" s="514">
        <f t="shared" si="327"/>
        <v>17640.5183974301</v>
      </c>
      <c r="P167" s="514">
        <f t="shared" si="327"/>
        <v>22873.664662677224</v>
      </c>
      <c r="Q167" s="514">
        <f t="shared" si="327"/>
        <v>44731.555001321758</v>
      </c>
      <c r="R167" s="514">
        <f t="shared" si="327"/>
        <v>48116.646094838667</v>
      </c>
      <c r="S167" s="514">
        <f t="shared" si="327"/>
        <v>78997.317124117311</v>
      </c>
      <c r="T167" s="514">
        <f t="shared" si="327"/>
        <v>126526.86861587915</v>
      </c>
    </row>
    <row r="168" spans="1:20" ht="38.25" x14ac:dyDescent="0.2">
      <c r="A168" s="323">
        <v>1443</v>
      </c>
      <c r="B168" s="324" t="s">
        <v>86</v>
      </c>
      <c r="C168" s="512">
        <f t="shared" si="325"/>
        <v>4160.2774732882554</v>
      </c>
      <c r="D168" s="512">
        <f t="shared" si="327"/>
        <v>4587.4871382227502</v>
      </c>
      <c r="E168" s="512">
        <f t="shared" si="327"/>
        <v>4813.3709857985286</v>
      </c>
      <c r="F168" s="512">
        <f t="shared" si="327"/>
        <v>5844.5072874025018</v>
      </c>
      <c r="G168" s="512">
        <f t="shared" si="327"/>
        <v>7556.437283628873</v>
      </c>
      <c r="H168" s="512">
        <f t="shared" si="327"/>
        <v>8757.4179574794525</v>
      </c>
      <c r="I168" s="512">
        <f t="shared" si="327"/>
        <v>4985.5705820243129</v>
      </c>
      <c r="J168" s="512">
        <f t="shared" si="327"/>
        <v>5989.6289148636879</v>
      </c>
      <c r="K168" s="512">
        <f t="shared" si="327"/>
        <v>6608.0409954801844</v>
      </c>
      <c r="L168" s="512">
        <f t="shared" si="327"/>
        <v>7227.9350700391587</v>
      </c>
      <c r="M168" s="512">
        <f t="shared" si="327"/>
        <v>15540.768796236089</v>
      </c>
      <c r="N168" s="512">
        <f t="shared" si="327"/>
        <v>37680.012795236122</v>
      </c>
      <c r="O168" s="512">
        <f t="shared" si="327"/>
        <v>60423.059104772707</v>
      </c>
      <c r="P168" s="512">
        <f t="shared" si="327"/>
        <v>71775.182227053112</v>
      </c>
      <c r="Q168" s="512">
        <f t="shared" si="327"/>
        <v>93491.30164296976</v>
      </c>
      <c r="R168" s="512">
        <f t="shared" si="327"/>
        <v>169921.35437221418</v>
      </c>
      <c r="S168" s="512">
        <f t="shared" si="327"/>
        <v>237345.9583013026</v>
      </c>
      <c r="T168" s="512">
        <f t="shared" si="327"/>
        <v>337613.72082039714</v>
      </c>
    </row>
    <row r="169" spans="1:20" x14ac:dyDescent="0.2">
      <c r="A169" s="329"/>
      <c r="B169" s="327" t="s">
        <v>87</v>
      </c>
      <c r="C169" s="514">
        <f t="shared" si="325"/>
        <v>4160.2774732882554</v>
      </c>
      <c r="D169" s="514">
        <f t="shared" si="327"/>
        <v>4587.4871382227502</v>
      </c>
      <c r="E169" s="514">
        <f t="shared" si="327"/>
        <v>4813.3709857985286</v>
      </c>
      <c r="F169" s="514">
        <f t="shared" si="327"/>
        <v>5844.5072874025018</v>
      </c>
      <c r="G169" s="514">
        <f t="shared" si="327"/>
        <v>7556.437283628873</v>
      </c>
      <c r="H169" s="514">
        <f t="shared" si="327"/>
        <v>8757.4179574794525</v>
      </c>
      <c r="I169" s="514">
        <f t="shared" si="327"/>
        <v>4985.5705820243129</v>
      </c>
      <c r="J169" s="514">
        <f t="shared" si="327"/>
        <v>5989.6289148636879</v>
      </c>
      <c r="K169" s="514">
        <f t="shared" si="327"/>
        <v>6608.0409954801844</v>
      </c>
      <c r="L169" s="514">
        <f t="shared" si="327"/>
        <v>7227.9350700391587</v>
      </c>
      <c r="M169" s="514">
        <f t="shared" si="327"/>
        <v>15540.768796236089</v>
      </c>
      <c r="N169" s="514">
        <f t="shared" si="327"/>
        <v>37680.012795236122</v>
      </c>
      <c r="O169" s="514">
        <f t="shared" si="327"/>
        <v>60423.059104772707</v>
      </c>
      <c r="P169" s="514">
        <f t="shared" si="327"/>
        <v>71775.182227053112</v>
      </c>
      <c r="Q169" s="514">
        <f t="shared" si="327"/>
        <v>93491.30164296976</v>
      </c>
      <c r="R169" s="514">
        <f t="shared" si="327"/>
        <v>169921.35437221418</v>
      </c>
      <c r="S169" s="514">
        <f t="shared" si="327"/>
        <v>237345.9583013026</v>
      </c>
      <c r="T169" s="514">
        <f t="shared" si="327"/>
        <v>337613.72082039714</v>
      </c>
    </row>
    <row r="170" spans="1:20" ht="25.5" x14ac:dyDescent="0.2">
      <c r="A170" s="323">
        <v>1451</v>
      </c>
      <c r="B170" s="324" t="s">
        <v>88</v>
      </c>
      <c r="C170" s="512">
        <f t="shared" si="325"/>
        <v>722.19190198544993</v>
      </c>
      <c r="D170" s="512">
        <f t="shared" si="327"/>
        <v>0</v>
      </c>
      <c r="E170" s="512">
        <f t="shared" si="327"/>
        <v>0</v>
      </c>
      <c r="F170" s="512">
        <f t="shared" si="327"/>
        <v>0</v>
      </c>
      <c r="G170" s="512">
        <f t="shared" si="327"/>
        <v>857.52469420328748</v>
      </c>
      <c r="H170" s="512">
        <f t="shared" si="327"/>
        <v>1160.9770623418585</v>
      </c>
      <c r="I170" s="512">
        <f t="shared" si="327"/>
        <v>923.94421014130296</v>
      </c>
      <c r="J170" s="512">
        <f t="shared" si="327"/>
        <v>1151.3330575097336</v>
      </c>
      <c r="K170" s="512">
        <f t="shared" si="327"/>
        <v>1427.3819532520479</v>
      </c>
      <c r="L170" s="512">
        <f t="shared" si="327"/>
        <v>1692.3413210107406</v>
      </c>
      <c r="M170" s="512">
        <f t="shared" si="327"/>
        <v>4113.4579594091983</v>
      </c>
      <c r="N170" s="512">
        <f t="shared" si="327"/>
        <v>6336.7497982993145</v>
      </c>
      <c r="O170" s="512">
        <f t="shared" si="327"/>
        <v>-3934.1078133011561</v>
      </c>
      <c r="P170" s="512">
        <f t="shared" si="327"/>
        <v>25982.46876409644</v>
      </c>
      <c r="Q170" s="512">
        <f t="shared" si="327"/>
        <v>19850.418781460015</v>
      </c>
      <c r="R170" s="512">
        <f t="shared" si="327"/>
        <v>18233.330413804317</v>
      </c>
      <c r="S170" s="512">
        <f t="shared" si="327"/>
        <v>23770.856759927548</v>
      </c>
      <c r="T170" s="512">
        <f t="shared" si="327"/>
        <v>30057.415730274712</v>
      </c>
    </row>
    <row r="171" spans="1:20" x14ac:dyDescent="0.2">
      <c r="A171" s="329"/>
      <c r="B171" s="327" t="s">
        <v>89</v>
      </c>
      <c r="C171" s="514">
        <f t="shared" si="325"/>
        <v>722.19190198544993</v>
      </c>
      <c r="D171" s="514">
        <f t="shared" si="327"/>
        <v>0</v>
      </c>
      <c r="E171" s="514">
        <f t="shared" si="327"/>
        <v>0</v>
      </c>
      <c r="F171" s="514">
        <f t="shared" si="327"/>
        <v>0</v>
      </c>
      <c r="G171" s="514">
        <f t="shared" si="327"/>
        <v>857.52469420328748</v>
      </c>
      <c r="H171" s="514">
        <f t="shared" si="327"/>
        <v>1160.9770623418585</v>
      </c>
      <c r="I171" s="514">
        <f t="shared" si="327"/>
        <v>923.94421014130296</v>
      </c>
      <c r="J171" s="514">
        <f t="shared" si="327"/>
        <v>1151.3330575097336</v>
      </c>
      <c r="K171" s="514">
        <f t="shared" si="327"/>
        <v>1427.3819532520479</v>
      </c>
      <c r="L171" s="514">
        <f t="shared" si="327"/>
        <v>1692.3413210107406</v>
      </c>
      <c r="M171" s="514">
        <f t="shared" si="327"/>
        <v>4113.4579594091983</v>
      </c>
      <c r="N171" s="514">
        <f t="shared" si="327"/>
        <v>6336.7497982993145</v>
      </c>
      <c r="O171" s="514">
        <f t="shared" si="327"/>
        <v>-3934.1078133011561</v>
      </c>
      <c r="P171" s="514">
        <f t="shared" si="327"/>
        <v>25982.46876409644</v>
      </c>
      <c r="Q171" s="514">
        <f t="shared" si="327"/>
        <v>19850.418781460015</v>
      </c>
      <c r="R171" s="514">
        <f t="shared" si="327"/>
        <v>18233.330413804317</v>
      </c>
      <c r="S171" s="514">
        <f t="shared" si="327"/>
        <v>23770.856759927548</v>
      </c>
      <c r="T171" s="514">
        <f t="shared" si="327"/>
        <v>30057.415730274712</v>
      </c>
    </row>
    <row r="172" spans="1:20" x14ac:dyDescent="0.2">
      <c r="A172" s="323">
        <v>1491</v>
      </c>
      <c r="B172" s="324" t="s">
        <v>51</v>
      </c>
      <c r="C172" s="512">
        <f t="shared" si="325"/>
        <v>204.88400000000007</v>
      </c>
      <c r="D172" s="512">
        <f t="shared" si="327"/>
        <v>164.51452293578006</v>
      </c>
      <c r="E172" s="512">
        <f t="shared" si="327"/>
        <v>230.03030709137326</v>
      </c>
      <c r="F172" s="512">
        <f t="shared" si="327"/>
        <v>334.77786233845052</v>
      </c>
      <c r="G172" s="512">
        <f t="shared" si="327"/>
        <v>346.5</v>
      </c>
      <c r="H172" s="512">
        <f t="shared" si="327"/>
        <v>546</v>
      </c>
      <c r="I172" s="512">
        <f t="shared" si="327"/>
        <v>121.33333333333348</v>
      </c>
      <c r="J172" s="512">
        <f t="shared" si="327"/>
        <v>1128.4000000000001</v>
      </c>
      <c r="K172" s="512">
        <f t="shared" si="327"/>
        <v>574.56685000000016</v>
      </c>
      <c r="L172" s="512">
        <f t="shared" si="327"/>
        <v>2429.2223999999997</v>
      </c>
      <c r="M172" s="512">
        <f t="shared" si="327"/>
        <v>3861.2214000000004</v>
      </c>
      <c r="N172" s="512">
        <f t="shared" si="327"/>
        <v>5000.8</v>
      </c>
      <c r="O172" s="512">
        <f t="shared" si="327"/>
        <v>5014.8</v>
      </c>
      <c r="P172" s="512">
        <f t="shared" si="327"/>
        <v>5775.982887805978</v>
      </c>
      <c r="Q172" s="512">
        <f t="shared" si="327"/>
        <v>8268.7628571428504</v>
      </c>
      <c r="R172" s="512">
        <f t="shared" si="327"/>
        <v>21351.643958333341</v>
      </c>
      <c r="S172" s="512">
        <f t="shared" si="327"/>
        <v>38053.120000000003</v>
      </c>
      <c r="T172" s="512">
        <f t="shared" si="327"/>
        <v>61566.868000000002</v>
      </c>
    </row>
    <row r="173" spans="1:20" x14ac:dyDescent="0.2">
      <c r="A173" s="329"/>
      <c r="B173" s="327" t="s">
        <v>90</v>
      </c>
      <c r="C173" s="514">
        <f t="shared" si="325"/>
        <v>204.88400000000007</v>
      </c>
      <c r="D173" s="514">
        <f t="shared" si="327"/>
        <v>164.51452293578006</v>
      </c>
      <c r="E173" s="514">
        <f t="shared" si="327"/>
        <v>230.03030709137326</v>
      </c>
      <c r="F173" s="514">
        <f t="shared" si="327"/>
        <v>334.77786233845052</v>
      </c>
      <c r="G173" s="514">
        <f t="shared" si="327"/>
        <v>346.5</v>
      </c>
      <c r="H173" s="514">
        <f t="shared" si="327"/>
        <v>546</v>
      </c>
      <c r="I173" s="514">
        <f t="shared" si="327"/>
        <v>121.33333333333348</v>
      </c>
      <c r="J173" s="514">
        <f t="shared" si="327"/>
        <v>1128.4000000000001</v>
      </c>
      <c r="K173" s="514">
        <f t="shared" si="327"/>
        <v>574.56685000000016</v>
      </c>
      <c r="L173" s="514">
        <f t="shared" si="327"/>
        <v>2429.2223999999997</v>
      </c>
      <c r="M173" s="514">
        <f t="shared" si="327"/>
        <v>3861.2214000000004</v>
      </c>
      <c r="N173" s="514">
        <f t="shared" si="327"/>
        <v>5000.8</v>
      </c>
      <c r="O173" s="514">
        <f t="shared" si="327"/>
        <v>5014.8</v>
      </c>
      <c r="P173" s="514">
        <f t="shared" si="327"/>
        <v>5775.982887805978</v>
      </c>
      <c r="Q173" s="514">
        <f t="shared" si="327"/>
        <v>8268.7628571428504</v>
      </c>
      <c r="R173" s="514">
        <f t="shared" si="327"/>
        <v>21351.643958333341</v>
      </c>
      <c r="S173" s="514">
        <f t="shared" si="327"/>
        <v>38053.120000000003</v>
      </c>
      <c r="T173" s="514">
        <f t="shared" si="327"/>
        <v>61566.868000000002</v>
      </c>
    </row>
    <row r="174" spans="1:20" ht="25.5" x14ac:dyDescent="0.2">
      <c r="A174" s="323">
        <v>2202</v>
      </c>
      <c r="B174" s="324" t="s">
        <v>53</v>
      </c>
      <c r="C174" s="512">
        <f t="shared" si="325"/>
        <v>500.61494499999998</v>
      </c>
      <c r="D174" s="512">
        <f t="shared" si="327"/>
        <v>1922.0181500000003</v>
      </c>
      <c r="E174" s="512">
        <f t="shared" si="327"/>
        <v>2257.1993545039081</v>
      </c>
      <c r="F174" s="512">
        <f t="shared" si="327"/>
        <v>2871.7313428509829</v>
      </c>
      <c r="G174" s="512">
        <f t="shared" si="327"/>
        <v>3235.4414801745625</v>
      </c>
      <c r="H174" s="512">
        <f t="shared" si="327"/>
        <v>2906.1383419661734</v>
      </c>
      <c r="I174" s="512">
        <f t="shared" si="327"/>
        <v>3199.5954396727047</v>
      </c>
      <c r="J174" s="512">
        <f t="shared" si="327"/>
        <v>3605.4710312746256</v>
      </c>
      <c r="K174" s="512">
        <f t="shared" si="327"/>
        <v>4249.8367885638299</v>
      </c>
      <c r="L174" s="512">
        <f t="shared" si="327"/>
        <v>4633.3799368351047</v>
      </c>
      <c r="M174" s="512">
        <f t="shared" si="327"/>
        <v>5553.908630319148</v>
      </c>
      <c r="N174" s="512">
        <f t="shared" si="327"/>
        <v>5801.9256582446815</v>
      </c>
      <c r="O174" s="512">
        <f t="shared" si="327"/>
        <v>8012.5135228365943</v>
      </c>
      <c r="P174" s="512">
        <f t="shared" si="327"/>
        <v>8713.8003638647679</v>
      </c>
      <c r="Q174" s="512">
        <f t="shared" si="327"/>
        <v>13914.408493725363</v>
      </c>
      <c r="R174" s="512">
        <f t="shared" si="327"/>
        <v>20764.451467449271</v>
      </c>
      <c r="S174" s="512">
        <f t="shared" si="327"/>
        <v>35522.212660793215</v>
      </c>
      <c r="T174" s="512">
        <f t="shared" si="327"/>
        <v>62665.699452631576</v>
      </c>
    </row>
    <row r="175" spans="1:20" x14ac:dyDescent="0.2">
      <c r="A175" s="329"/>
      <c r="B175" s="327" t="s">
        <v>91</v>
      </c>
      <c r="C175" s="514">
        <f t="shared" si="325"/>
        <v>20.7575</v>
      </c>
      <c r="D175" s="514">
        <f t="shared" si="327"/>
        <v>46.027500000000003</v>
      </c>
      <c r="E175" s="514">
        <f t="shared" si="327"/>
        <v>40.161250000000003</v>
      </c>
      <c r="F175" s="514">
        <f t="shared" si="327"/>
        <v>19.571983944310336</v>
      </c>
      <c r="G175" s="514">
        <f t="shared" si="327"/>
        <v>8.8957079935568313</v>
      </c>
      <c r="H175" s="514">
        <f t="shared" si="327"/>
        <v>3.8337169661733621</v>
      </c>
      <c r="I175" s="514">
        <f t="shared" si="327"/>
        <v>4.9265671106474755</v>
      </c>
      <c r="J175" s="514">
        <f t="shared" si="327"/>
        <v>0</v>
      </c>
      <c r="K175" s="514">
        <f t="shared" si="327"/>
        <v>0</v>
      </c>
      <c r="L175" s="514">
        <f t="shared" si="327"/>
        <v>0</v>
      </c>
      <c r="M175" s="514">
        <f t="shared" si="327"/>
        <v>0</v>
      </c>
      <c r="N175" s="514">
        <f t="shared" si="327"/>
        <v>0</v>
      </c>
      <c r="O175" s="514">
        <f t="shared" si="327"/>
        <v>0</v>
      </c>
      <c r="P175" s="514">
        <f t="shared" si="327"/>
        <v>0</v>
      </c>
      <c r="Q175" s="514">
        <f t="shared" si="327"/>
        <v>0</v>
      </c>
      <c r="R175" s="514">
        <f t="shared" si="327"/>
        <v>0</v>
      </c>
      <c r="S175" s="514">
        <f t="shared" si="327"/>
        <v>0</v>
      </c>
      <c r="T175" s="514">
        <f t="shared" si="327"/>
        <v>0</v>
      </c>
    </row>
    <row r="176" spans="1:20" x14ac:dyDescent="0.2">
      <c r="A176" s="329"/>
      <c r="B176" s="327" t="s">
        <v>92</v>
      </c>
      <c r="C176" s="514">
        <f t="shared" si="325"/>
        <v>0</v>
      </c>
      <c r="D176" s="514">
        <f t="shared" si="327"/>
        <v>0</v>
      </c>
      <c r="E176" s="514">
        <f t="shared" si="327"/>
        <v>0</v>
      </c>
      <c r="F176" s="514">
        <f t="shared" si="327"/>
        <v>0</v>
      </c>
      <c r="G176" s="514">
        <f t="shared" si="327"/>
        <v>0</v>
      </c>
      <c r="H176" s="514">
        <f t="shared" si="327"/>
        <v>0</v>
      </c>
      <c r="I176" s="514">
        <f t="shared" si="327"/>
        <v>0</v>
      </c>
      <c r="J176" s="514">
        <f t="shared" si="327"/>
        <v>0</v>
      </c>
      <c r="K176" s="514">
        <f t="shared" si="327"/>
        <v>0</v>
      </c>
      <c r="L176" s="514">
        <f t="shared" si="327"/>
        <v>0</v>
      </c>
      <c r="M176" s="514">
        <f t="shared" si="327"/>
        <v>0</v>
      </c>
      <c r="N176" s="514">
        <f t="shared" si="327"/>
        <v>0</v>
      </c>
      <c r="O176" s="514">
        <f t="shared" si="327"/>
        <v>0</v>
      </c>
      <c r="P176" s="514">
        <f t="shared" si="327"/>
        <v>0</v>
      </c>
      <c r="Q176" s="514">
        <f t="shared" si="327"/>
        <v>0</v>
      </c>
      <c r="R176" s="514">
        <f t="shared" si="327"/>
        <v>0</v>
      </c>
      <c r="S176" s="514">
        <f t="shared" si="327"/>
        <v>0</v>
      </c>
      <c r="T176" s="514">
        <f t="shared" si="327"/>
        <v>0</v>
      </c>
    </row>
    <row r="177" spans="1:20" x14ac:dyDescent="0.2">
      <c r="A177" s="329"/>
      <c r="B177" s="327" t="s">
        <v>93</v>
      </c>
      <c r="C177" s="514">
        <f t="shared" si="325"/>
        <v>0.36100000000000004</v>
      </c>
      <c r="D177" s="514">
        <f t="shared" si="327"/>
        <v>0</v>
      </c>
      <c r="E177" s="514">
        <f t="shared" si="327"/>
        <v>0</v>
      </c>
      <c r="F177" s="514">
        <f t="shared" si="327"/>
        <v>0</v>
      </c>
      <c r="G177" s="514">
        <f t="shared" si="327"/>
        <v>0</v>
      </c>
      <c r="H177" s="514">
        <f t="shared" si="327"/>
        <v>0</v>
      </c>
      <c r="I177" s="514">
        <f t="shared" si="327"/>
        <v>0</v>
      </c>
      <c r="J177" s="514">
        <f t="shared" si="327"/>
        <v>0</v>
      </c>
      <c r="K177" s="514">
        <f t="shared" si="327"/>
        <v>0</v>
      </c>
      <c r="L177" s="514">
        <f t="shared" si="327"/>
        <v>0</v>
      </c>
      <c r="M177" s="514">
        <f t="shared" si="327"/>
        <v>0</v>
      </c>
      <c r="N177" s="514">
        <f t="shared" si="327"/>
        <v>0</v>
      </c>
      <c r="O177" s="514">
        <f t="shared" si="327"/>
        <v>0</v>
      </c>
      <c r="P177" s="514">
        <f t="shared" si="327"/>
        <v>0</v>
      </c>
      <c r="Q177" s="514">
        <f t="shared" si="327"/>
        <v>0</v>
      </c>
      <c r="R177" s="514">
        <f t="shared" si="327"/>
        <v>0</v>
      </c>
      <c r="S177" s="514">
        <f t="shared" si="327"/>
        <v>0</v>
      </c>
      <c r="T177" s="514">
        <f t="shared" si="327"/>
        <v>0</v>
      </c>
    </row>
    <row r="178" spans="1:20" x14ac:dyDescent="0.2">
      <c r="A178" s="329"/>
      <c r="B178" s="327" t="s">
        <v>94</v>
      </c>
      <c r="C178" s="514">
        <f t="shared" si="325"/>
        <v>472.41362500000002</v>
      </c>
      <c r="D178" s="514">
        <f t="shared" si="327"/>
        <v>1875.9906500000002</v>
      </c>
      <c r="E178" s="514">
        <f t="shared" si="327"/>
        <v>2149.8903749999999</v>
      </c>
      <c r="F178" s="514">
        <f t="shared" si="327"/>
        <v>2850.4370243195731</v>
      </c>
      <c r="G178" s="514">
        <f t="shared" si="327"/>
        <v>3222.2513014184392</v>
      </c>
      <c r="H178" s="514">
        <f t="shared" si="327"/>
        <v>2902.3046249999998</v>
      </c>
      <c r="I178" s="514">
        <f t="shared" si="327"/>
        <v>3194.668872562057</v>
      </c>
      <c r="J178" s="514">
        <f t="shared" si="327"/>
        <v>3605.4710312746256</v>
      </c>
      <c r="K178" s="514">
        <f t="shared" si="327"/>
        <v>4249.8367885638299</v>
      </c>
      <c r="L178" s="514">
        <f t="shared" si="327"/>
        <v>4633.3799368351047</v>
      </c>
      <c r="M178" s="514">
        <f t="shared" si="327"/>
        <v>5553.908630319148</v>
      </c>
      <c r="N178" s="514">
        <f t="shared" si="327"/>
        <v>5801.9256582446815</v>
      </c>
      <c r="O178" s="514">
        <f t="shared" si="327"/>
        <v>8012.5135228365943</v>
      </c>
      <c r="P178" s="514">
        <f t="shared" si="327"/>
        <v>8713.8003638647679</v>
      </c>
      <c r="Q178" s="514">
        <f t="shared" si="327"/>
        <v>13914.408493725363</v>
      </c>
      <c r="R178" s="514">
        <f t="shared" si="327"/>
        <v>20764.451467449271</v>
      </c>
      <c r="S178" s="514">
        <f t="shared" ref="D178:T182" si="328">+S54-S116</f>
        <v>35522.212660793215</v>
      </c>
      <c r="T178" s="514">
        <f t="shared" si="328"/>
        <v>62665.699452631576</v>
      </c>
    </row>
    <row r="179" spans="1:20" x14ac:dyDescent="0.2">
      <c r="A179" s="329"/>
      <c r="B179" s="327" t="s">
        <v>95</v>
      </c>
      <c r="C179" s="514">
        <f t="shared" si="325"/>
        <v>1.4981499999999999</v>
      </c>
      <c r="D179" s="514">
        <f t="shared" si="328"/>
        <v>0</v>
      </c>
      <c r="E179" s="514">
        <f t="shared" si="328"/>
        <v>0</v>
      </c>
      <c r="F179" s="514">
        <f t="shared" si="328"/>
        <v>0</v>
      </c>
      <c r="G179" s="514">
        <f t="shared" si="328"/>
        <v>1.7505647837867127</v>
      </c>
      <c r="H179" s="514">
        <f t="shared" si="328"/>
        <v>0</v>
      </c>
      <c r="I179" s="514">
        <f t="shared" si="328"/>
        <v>0</v>
      </c>
      <c r="J179" s="514">
        <f t="shared" si="328"/>
        <v>0</v>
      </c>
      <c r="K179" s="514">
        <f t="shared" si="328"/>
        <v>0</v>
      </c>
      <c r="L179" s="514">
        <f t="shared" si="328"/>
        <v>0</v>
      </c>
      <c r="M179" s="514">
        <f t="shared" si="328"/>
        <v>0</v>
      </c>
      <c r="N179" s="514">
        <f t="shared" si="328"/>
        <v>0</v>
      </c>
      <c r="O179" s="514">
        <f t="shared" si="328"/>
        <v>0</v>
      </c>
      <c r="P179" s="514">
        <f t="shared" si="328"/>
        <v>0</v>
      </c>
      <c r="Q179" s="514">
        <f t="shared" si="328"/>
        <v>0</v>
      </c>
      <c r="R179" s="514">
        <f t="shared" si="328"/>
        <v>0</v>
      </c>
      <c r="S179" s="514">
        <f t="shared" si="328"/>
        <v>0</v>
      </c>
      <c r="T179" s="514">
        <f t="shared" si="328"/>
        <v>0</v>
      </c>
    </row>
    <row r="180" spans="1:20" x14ac:dyDescent="0.2">
      <c r="A180" s="329"/>
      <c r="B180" s="327" t="s">
        <v>96</v>
      </c>
      <c r="C180" s="514">
        <f t="shared" si="325"/>
        <v>0</v>
      </c>
      <c r="D180" s="514">
        <f t="shared" si="328"/>
        <v>0</v>
      </c>
      <c r="E180" s="514">
        <f t="shared" si="328"/>
        <v>0</v>
      </c>
      <c r="F180" s="514">
        <f t="shared" si="328"/>
        <v>0</v>
      </c>
      <c r="G180" s="514">
        <f t="shared" si="328"/>
        <v>0</v>
      </c>
      <c r="H180" s="514">
        <f t="shared" si="328"/>
        <v>0</v>
      </c>
      <c r="I180" s="514">
        <f t="shared" si="328"/>
        <v>0</v>
      </c>
      <c r="J180" s="514">
        <f t="shared" si="328"/>
        <v>0</v>
      </c>
      <c r="K180" s="514">
        <f t="shared" si="328"/>
        <v>0</v>
      </c>
      <c r="L180" s="514">
        <f t="shared" si="328"/>
        <v>0</v>
      </c>
      <c r="M180" s="514">
        <f t="shared" si="328"/>
        <v>0</v>
      </c>
      <c r="N180" s="514">
        <f t="shared" si="328"/>
        <v>0</v>
      </c>
      <c r="O180" s="514">
        <f t="shared" si="328"/>
        <v>0</v>
      </c>
      <c r="P180" s="514">
        <f t="shared" si="328"/>
        <v>0</v>
      </c>
      <c r="Q180" s="514">
        <f t="shared" si="328"/>
        <v>0</v>
      </c>
      <c r="R180" s="514">
        <f t="shared" si="328"/>
        <v>0</v>
      </c>
      <c r="S180" s="514">
        <f t="shared" si="328"/>
        <v>0</v>
      </c>
      <c r="T180" s="514">
        <f t="shared" si="328"/>
        <v>0</v>
      </c>
    </row>
    <row r="181" spans="1:20" x14ac:dyDescent="0.2">
      <c r="A181" s="329"/>
      <c r="B181" s="327" t="s">
        <v>97</v>
      </c>
      <c r="C181" s="514">
        <f t="shared" si="325"/>
        <v>5.0539999999999994</v>
      </c>
      <c r="D181" s="514">
        <f t="shared" si="328"/>
        <v>0</v>
      </c>
      <c r="E181" s="514">
        <f t="shared" si="328"/>
        <v>25.089500000000001</v>
      </c>
      <c r="F181" s="514">
        <f t="shared" si="328"/>
        <v>1.7223345870993094</v>
      </c>
      <c r="G181" s="514">
        <f t="shared" si="328"/>
        <v>2.5439059787795433</v>
      </c>
      <c r="H181" s="514">
        <f t="shared" si="328"/>
        <v>0</v>
      </c>
      <c r="I181" s="514">
        <f t="shared" si="328"/>
        <v>0</v>
      </c>
      <c r="J181" s="514">
        <f t="shared" si="328"/>
        <v>0</v>
      </c>
      <c r="K181" s="514">
        <f t="shared" si="328"/>
        <v>0</v>
      </c>
      <c r="L181" s="514">
        <f t="shared" si="328"/>
        <v>0</v>
      </c>
      <c r="M181" s="514">
        <f t="shared" si="328"/>
        <v>0</v>
      </c>
      <c r="N181" s="514">
        <f t="shared" si="328"/>
        <v>0</v>
      </c>
      <c r="O181" s="514">
        <f t="shared" si="328"/>
        <v>0</v>
      </c>
      <c r="P181" s="514">
        <f t="shared" si="328"/>
        <v>0</v>
      </c>
      <c r="Q181" s="514">
        <f t="shared" si="328"/>
        <v>0</v>
      </c>
      <c r="R181" s="514">
        <f t="shared" si="328"/>
        <v>0</v>
      </c>
      <c r="S181" s="514">
        <f t="shared" si="328"/>
        <v>0</v>
      </c>
      <c r="T181" s="514">
        <f t="shared" si="328"/>
        <v>0</v>
      </c>
    </row>
    <row r="182" spans="1:20" x14ac:dyDescent="0.2">
      <c r="A182" s="329"/>
      <c r="B182" s="327" t="s">
        <v>98</v>
      </c>
      <c r="C182" s="514">
        <f t="shared" si="325"/>
        <v>0.53066999999999998</v>
      </c>
      <c r="D182" s="514">
        <f t="shared" si="328"/>
        <v>0</v>
      </c>
      <c r="E182" s="514">
        <f t="shared" si="328"/>
        <v>42.05822950390791</v>
      </c>
      <c r="F182" s="514">
        <f t="shared" si="328"/>
        <v>0</v>
      </c>
      <c r="G182" s="514">
        <f t="shared" si="328"/>
        <v>0</v>
      </c>
      <c r="H182" s="514">
        <f t="shared" si="328"/>
        <v>0</v>
      </c>
      <c r="I182" s="514">
        <f t="shared" si="328"/>
        <v>0</v>
      </c>
      <c r="J182" s="514">
        <f t="shared" si="328"/>
        <v>0</v>
      </c>
      <c r="K182" s="514">
        <f t="shared" si="328"/>
        <v>0</v>
      </c>
      <c r="L182" s="514">
        <f t="shared" si="328"/>
        <v>0</v>
      </c>
      <c r="M182" s="514">
        <f t="shared" si="328"/>
        <v>0</v>
      </c>
      <c r="N182" s="514">
        <f t="shared" si="328"/>
        <v>0</v>
      </c>
      <c r="O182" s="514">
        <f t="shared" si="328"/>
        <v>0</v>
      </c>
      <c r="P182" s="514">
        <f t="shared" si="328"/>
        <v>0</v>
      </c>
      <c r="Q182" s="514">
        <f t="shared" si="328"/>
        <v>0</v>
      </c>
      <c r="R182" s="514">
        <f t="shared" si="328"/>
        <v>0</v>
      </c>
      <c r="S182" s="514">
        <f t="shared" si="328"/>
        <v>0</v>
      </c>
      <c r="T182" s="514">
        <f t="shared" si="328"/>
        <v>0</v>
      </c>
    </row>
    <row r="183" spans="1:20" ht="15" thickBot="1" x14ac:dyDescent="0.25">
      <c r="A183" s="516"/>
      <c r="B183" s="523"/>
      <c r="C183" s="517"/>
      <c r="D183" s="517"/>
      <c r="E183" s="517"/>
      <c r="F183" s="517"/>
      <c r="G183" s="517"/>
      <c r="H183" s="517"/>
      <c r="I183" s="517"/>
      <c r="J183" s="517"/>
      <c r="K183" s="517"/>
      <c r="L183" s="517"/>
      <c r="M183" s="517"/>
      <c r="N183" s="517"/>
      <c r="O183" s="517"/>
      <c r="P183" s="517"/>
      <c r="Q183" s="517"/>
      <c r="R183" s="517"/>
      <c r="S183" s="636"/>
      <c r="T183" s="636"/>
    </row>
    <row r="184" spans="1:20" ht="15" x14ac:dyDescent="0.25">
      <c r="A184" s="162"/>
      <c r="B184" s="32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</row>
    <row r="185" spans="1:20" x14ac:dyDescent="0.2">
      <c r="A185" s="581" t="s">
        <v>311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T166"/>
  <sheetViews>
    <sheetView workbookViewId="0">
      <selection activeCell="A2" sqref="A2"/>
    </sheetView>
  </sheetViews>
  <sheetFormatPr baseColWidth="10" defaultColWidth="11.5" defaultRowHeight="14.25" x14ac:dyDescent="0.2"/>
  <cols>
    <col min="1" max="1" width="11.5" style="180"/>
    <col min="2" max="2" width="45.25" style="180" customWidth="1"/>
    <col min="3" max="3" width="12" style="180" customWidth="1"/>
    <col min="4" max="6" width="7.875" style="180" customWidth="1"/>
    <col min="7" max="19" width="8.875" style="180" customWidth="1"/>
    <col min="20" max="20" width="10.375" style="180" customWidth="1"/>
    <col min="21" max="22" width="10.25" style="180" customWidth="1"/>
    <col min="23" max="24" width="11.25" style="180" customWidth="1"/>
    <col min="25" max="27" width="10.25" style="180" customWidth="1"/>
    <col min="28" max="28" width="11.25" style="180" customWidth="1"/>
    <col min="29" max="256" width="11.5" style="180"/>
    <col min="257" max="257" width="39.625" style="180" customWidth="1"/>
    <col min="258" max="265" width="0" style="180" hidden="1" customWidth="1"/>
    <col min="266" max="275" width="7.875" style="180" bestFit="1" customWidth="1"/>
    <col min="276" max="276" width="9.125" style="180" customWidth="1"/>
    <col min="277" max="278" width="9" style="180" bestFit="1" customWidth="1"/>
    <col min="279" max="280" width="9.875" style="180" bestFit="1" customWidth="1"/>
    <col min="281" max="283" width="9" style="180" bestFit="1" customWidth="1"/>
    <col min="284" max="284" width="9.875" style="180" bestFit="1" customWidth="1"/>
    <col min="285" max="512" width="11.5" style="180"/>
    <col min="513" max="513" width="39.625" style="180" customWidth="1"/>
    <col min="514" max="521" width="0" style="180" hidden="1" customWidth="1"/>
    <col min="522" max="531" width="7.875" style="180" bestFit="1" customWidth="1"/>
    <col min="532" max="532" width="9.125" style="180" customWidth="1"/>
    <col min="533" max="534" width="9" style="180" bestFit="1" customWidth="1"/>
    <col min="535" max="536" width="9.875" style="180" bestFit="1" customWidth="1"/>
    <col min="537" max="539" width="9" style="180" bestFit="1" customWidth="1"/>
    <col min="540" max="540" width="9.875" style="180" bestFit="1" customWidth="1"/>
    <col min="541" max="768" width="11.5" style="180"/>
    <col min="769" max="769" width="39.625" style="180" customWidth="1"/>
    <col min="770" max="777" width="0" style="180" hidden="1" customWidth="1"/>
    <col min="778" max="787" width="7.875" style="180" bestFit="1" customWidth="1"/>
    <col min="788" max="788" width="9.125" style="180" customWidth="1"/>
    <col min="789" max="790" width="9" style="180" bestFit="1" customWidth="1"/>
    <col min="791" max="792" width="9.875" style="180" bestFit="1" customWidth="1"/>
    <col min="793" max="795" width="9" style="180" bestFit="1" customWidth="1"/>
    <col min="796" max="796" width="9.875" style="180" bestFit="1" customWidth="1"/>
    <col min="797" max="1024" width="11.5" style="180"/>
    <col min="1025" max="1025" width="39.625" style="180" customWidth="1"/>
    <col min="1026" max="1033" width="0" style="180" hidden="1" customWidth="1"/>
    <col min="1034" max="1043" width="7.875" style="180" bestFit="1" customWidth="1"/>
    <col min="1044" max="1044" width="9.125" style="180" customWidth="1"/>
    <col min="1045" max="1046" width="9" style="180" bestFit="1" customWidth="1"/>
    <col min="1047" max="1048" width="9.875" style="180" bestFit="1" customWidth="1"/>
    <col min="1049" max="1051" width="9" style="180" bestFit="1" customWidth="1"/>
    <col min="1052" max="1052" width="9.875" style="180" bestFit="1" customWidth="1"/>
    <col min="1053" max="1280" width="11.5" style="180"/>
    <col min="1281" max="1281" width="39.625" style="180" customWidth="1"/>
    <col min="1282" max="1289" width="0" style="180" hidden="1" customWidth="1"/>
    <col min="1290" max="1299" width="7.875" style="180" bestFit="1" customWidth="1"/>
    <col min="1300" max="1300" width="9.125" style="180" customWidth="1"/>
    <col min="1301" max="1302" width="9" style="180" bestFit="1" customWidth="1"/>
    <col min="1303" max="1304" width="9.875" style="180" bestFit="1" customWidth="1"/>
    <col min="1305" max="1307" width="9" style="180" bestFit="1" customWidth="1"/>
    <col min="1308" max="1308" width="9.875" style="180" bestFit="1" customWidth="1"/>
    <col min="1309" max="1536" width="11.5" style="180"/>
    <col min="1537" max="1537" width="39.625" style="180" customWidth="1"/>
    <col min="1538" max="1545" width="0" style="180" hidden="1" customWidth="1"/>
    <col min="1546" max="1555" width="7.875" style="180" bestFit="1" customWidth="1"/>
    <col min="1556" max="1556" width="9.125" style="180" customWidth="1"/>
    <col min="1557" max="1558" width="9" style="180" bestFit="1" customWidth="1"/>
    <col min="1559" max="1560" width="9.875" style="180" bestFit="1" customWidth="1"/>
    <col min="1561" max="1563" width="9" style="180" bestFit="1" customWidth="1"/>
    <col min="1564" max="1564" width="9.875" style="180" bestFit="1" customWidth="1"/>
    <col min="1565" max="1792" width="11.5" style="180"/>
    <col min="1793" max="1793" width="39.625" style="180" customWidth="1"/>
    <col min="1794" max="1801" width="0" style="180" hidden="1" customWidth="1"/>
    <col min="1802" max="1811" width="7.875" style="180" bestFit="1" customWidth="1"/>
    <col min="1812" max="1812" width="9.125" style="180" customWidth="1"/>
    <col min="1813" max="1814" width="9" style="180" bestFit="1" customWidth="1"/>
    <col min="1815" max="1816" width="9.875" style="180" bestFit="1" customWidth="1"/>
    <col min="1817" max="1819" width="9" style="180" bestFit="1" customWidth="1"/>
    <col min="1820" max="1820" width="9.875" style="180" bestFit="1" customWidth="1"/>
    <col min="1821" max="2048" width="11.5" style="180"/>
    <col min="2049" max="2049" width="39.625" style="180" customWidth="1"/>
    <col min="2050" max="2057" width="0" style="180" hidden="1" customWidth="1"/>
    <col min="2058" max="2067" width="7.875" style="180" bestFit="1" customWidth="1"/>
    <col min="2068" max="2068" width="9.125" style="180" customWidth="1"/>
    <col min="2069" max="2070" width="9" style="180" bestFit="1" customWidth="1"/>
    <col min="2071" max="2072" width="9.875" style="180" bestFit="1" customWidth="1"/>
    <col min="2073" max="2075" width="9" style="180" bestFit="1" customWidth="1"/>
    <col min="2076" max="2076" width="9.875" style="180" bestFit="1" customWidth="1"/>
    <col min="2077" max="2304" width="11.5" style="180"/>
    <col min="2305" max="2305" width="39.625" style="180" customWidth="1"/>
    <col min="2306" max="2313" width="0" style="180" hidden="1" customWidth="1"/>
    <col min="2314" max="2323" width="7.875" style="180" bestFit="1" customWidth="1"/>
    <col min="2324" max="2324" width="9.125" style="180" customWidth="1"/>
    <col min="2325" max="2326" width="9" style="180" bestFit="1" customWidth="1"/>
    <col min="2327" max="2328" width="9.875" style="180" bestFit="1" customWidth="1"/>
    <col min="2329" max="2331" width="9" style="180" bestFit="1" customWidth="1"/>
    <col min="2332" max="2332" width="9.875" style="180" bestFit="1" customWidth="1"/>
    <col min="2333" max="2560" width="11.5" style="180"/>
    <col min="2561" max="2561" width="39.625" style="180" customWidth="1"/>
    <col min="2562" max="2569" width="0" style="180" hidden="1" customWidth="1"/>
    <col min="2570" max="2579" width="7.875" style="180" bestFit="1" customWidth="1"/>
    <col min="2580" max="2580" width="9.125" style="180" customWidth="1"/>
    <col min="2581" max="2582" width="9" style="180" bestFit="1" customWidth="1"/>
    <col min="2583" max="2584" width="9.875" style="180" bestFit="1" customWidth="1"/>
    <col min="2585" max="2587" width="9" style="180" bestFit="1" customWidth="1"/>
    <col min="2588" max="2588" width="9.875" style="180" bestFit="1" customWidth="1"/>
    <col min="2589" max="2816" width="11.5" style="180"/>
    <col min="2817" max="2817" width="39.625" style="180" customWidth="1"/>
    <col min="2818" max="2825" width="0" style="180" hidden="1" customWidth="1"/>
    <col min="2826" max="2835" width="7.875" style="180" bestFit="1" customWidth="1"/>
    <col min="2836" max="2836" width="9.125" style="180" customWidth="1"/>
    <col min="2837" max="2838" width="9" style="180" bestFit="1" customWidth="1"/>
    <col min="2839" max="2840" width="9.875" style="180" bestFit="1" customWidth="1"/>
    <col min="2841" max="2843" width="9" style="180" bestFit="1" customWidth="1"/>
    <col min="2844" max="2844" width="9.875" style="180" bestFit="1" customWidth="1"/>
    <col min="2845" max="3072" width="11.5" style="180"/>
    <col min="3073" max="3073" width="39.625" style="180" customWidth="1"/>
    <col min="3074" max="3081" width="0" style="180" hidden="1" customWidth="1"/>
    <col min="3082" max="3091" width="7.875" style="180" bestFit="1" customWidth="1"/>
    <col min="3092" max="3092" width="9.125" style="180" customWidth="1"/>
    <col min="3093" max="3094" width="9" style="180" bestFit="1" customWidth="1"/>
    <col min="3095" max="3096" width="9.875" style="180" bestFit="1" customWidth="1"/>
    <col min="3097" max="3099" width="9" style="180" bestFit="1" customWidth="1"/>
    <col min="3100" max="3100" width="9.875" style="180" bestFit="1" customWidth="1"/>
    <col min="3101" max="3328" width="11.5" style="180"/>
    <col min="3329" max="3329" width="39.625" style="180" customWidth="1"/>
    <col min="3330" max="3337" width="0" style="180" hidden="1" customWidth="1"/>
    <col min="3338" max="3347" width="7.875" style="180" bestFit="1" customWidth="1"/>
    <col min="3348" max="3348" width="9.125" style="180" customWidth="1"/>
    <col min="3349" max="3350" width="9" style="180" bestFit="1" customWidth="1"/>
    <col min="3351" max="3352" width="9.875" style="180" bestFit="1" customWidth="1"/>
    <col min="3353" max="3355" width="9" style="180" bestFit="1" customWidth="1"/>
    <col min="3356" max="3356" width="9.875" style="180" bestFit="1" customWidth="1"/>
    <col min="3357" max="3584" width="11.5" style="180"/>
    <col min="3585" max="3585" width="39.625" style="180" customWidth="1"/>
    <col min="3586" max="3593" width="0" style="180" hidden="1" customWidth="1"/>
    <col min="3594" max="3603" width="7.875" style="180" bestFit="1" customWidth="1"/>
    <col min="3604" max="3604" width="9.125" style="180" customWidth="1"/>
    <col min="3605" max="3606" width="9" style="180" bestFit="1" customWidth="1"/>
    <col min="3607" max="3608" width="9.875" style="180" bestFit="1" customWidth="1"/>
    <col min="3609" max="3611" width="9" style="180" bestFit="1" customWidth="1"/>
    <col min="3612" max="3612" width="9.875" style="180" bestFit="1" customWidth="1"/>
    <col min="3613" max="3840" width="11.5" style="180"/>
    <col min="3841" max="3841" width="39.625" style="180" customWidth="1"/>
    <col min="3842" max="3849" width="0" style="180" hidden="1" customWidth="1"/>
    <col min="3850" max="3859" width="7.875" style="180" bestFit="1" customWidth="1"/>
    <col min="3860" max="3860" width="9.125" style="180" customWidth="1"/>
    <col min="3861" max="3862" width="9" style="180" bestFit="1" customWidth="1"/>
    <col min="3863" max="3864" width="9.875" style="180" bestFit="1" customWidth="1"/>
    <col min="3865" max="3867" width="9" style="180" bestFit="1" customWidth="1"/>
    <col min="3868" max="3868" width="9.875" style="180" bestFit="1" customWidth="1"/>
    <col min="3869" max="4096" width="11.5" style="180"/>
    <col min="4097" max="4097" width="39.625" style="180" customWidth="1"/>
    <col min="4098" max="4105" width="0" style="180" hidden="1" customWidth="1"/>
    <col min="4106" max="4115" width="7.875" style="180" bestFit="1" customWidth="1"/>
    <col min="4116" max="4116" width="9.125" style="180" customWidth="1"/>
    <col min="4117" max="4118" width="9" style="180" bestFit="1" customWidth="1"/>
    <col min="4119" max="4120" width="9.875" style="180" bestFit="1" customWidth="1"/>
    <col min="4121" max="4123" width="9" style="180" bestFit="1" customWidth="1"/>
    <col min="4124" max="4124" width="9.875" style="180" bestFit="1" customWidth="1"/>
    <col min="4125" max="4352" width="11.5" style="180"/>
    <col min="4353" max="4353" width="39.625" style="180" customWidth="1"/>
    <col min="4354" max="4361" width="0" style="180" hidden="1" customWidth="1"/>
    <col min="4362" max="4371" width="7.875" style="180" bestFit="1" customWidth="1"/>
    <col min="4372" max="4372" width="9.125" style="180" customWidth="1"/>
    <col min="4373" max="4374" width="9" style="180" bestFit="1" customWidth="1"/>
    <col min="4375" max="4376" width="9.875" style="180" bestFit="1" customWidth="1"/>
    <col min="4377" max="4379" width="9" style="180" bestFit="1" customWidth="1"/>
    <col min="4380" max="4380" width="9.875" style="180" bestFit="1" customWidth="1"/>
    <col min="4381" max="4608" width="11.5" style="180"/>
    <col min="4609" max="4609" width="39.625" style="180" customWidth="1"/>
    <col min="4610" max="4617" width="0" style="180" hidden="1" customWidth="1"/>
    <col min="4618" max="4627" width="7.875" style="180" bestFit="1" customWidth="1"/>
    <col min="4628" max="4628" width="9.125" style="180" customWidth="1"/>
    <col min="4629" max="4630" width="9" style="180" bestFit="1" customWidth="1"/>
    <col min="4631" max="4632" width="9.875" style="180" bestFit="1" customWidth="1"/>
    <col min="4633" max="4635" width="9" style="180" bestFit="1" customWidth="1"/>
    <col min="4636" max="4636" width="9.875" style="180" bestFit="1" customWidth="1"/>
    <col min="4637" max="4864" width="11.5" style="180"/>
    <col min="4865" max="4865" width="39.625" style="180" customWidth="1"/>
    <col min="4866" max="4873" width="0" style="180" hidden="1" customWidth="1"/>
    <col min="4874" max="4883" width="7.875" style="180" bestFit="1" customWidth="1"/>
    <col min="4884" max="4884" width="9.125" style="180" customWidth="1"/>
    <col min="4885" max="4886" width="9" style="180" bestFit="1" customWidth="1"/>
    <col min="4887" max="4888" width="9.875" style="180" bestFit="1" customWidth="1"/>
    <col min="4889" max="4891" width="9" style="180" bestFit="1" customWidth="1"/>
    <col min="4892" max="4892" width="9.875" style="180" bestFit="1" customWidth="1"/>
    <col min="4893" max="5120" width="11.5" style="180"/>
    <col min="5121" max="5121" width="39.625" style="180" customWidth="1"/>
    <col min="5122" max="5129" width="0" style="180" hidden="1" customWidth="1"/>
    <col min="5130" max="5139" width="7.875" style="180" bestFit="1" customWidth="1"/>
    <col min="5140" max="5140" width="9.125" style="180" customWidth="1"/>
    <col min="5141" max="5142" width="9" style="180" bestFit="1" customWidth="1"/>
    <col min="5143" max="5144" width="9.875" style="180" bestFit="1" customWidth="1"/>
    <col min="5145" max="5147" width="9" style="180" bestFit="1" customWidth="1"/>
    <col min="5148" max="5148" width="9.875" style="180" bestFit="1" customWidth="1"/>
    <col min="5149" max="5376" width="11.5" style="180"/>
    <col min="5377" max="5377" width="39.625" style="180" customWidth="1"/>
    <col min="5378" max="5385" width="0" style="180" hidden="1" customWidth="1"/>
    <col min="5386" max="5395" width="7.875" style="180" bestFit="1" customWidth="1"/>
    <col min="5396" max="5396" width="9.125" style="180" customWidth="1"/>
    <col min="5397" max="5398" width="9" style="180" bestFit="1" customWidth="1"/>
    <col min="5399" max="5400" width="9.875" style="180" bestFit="1" customWidth="1"/>
    <col min="5401" max="5403" width="9" style="180" bestFit="1" customWidth="1"/>
    <col min="5404" max="5404" width="9.875" style="180" bestFit="1" customWidth="1"/>
    <col min="5405" max="5632" width="11.5" style="180"/>
    <col min="5633" max="5633" width="39.625" style="180" customWidth="1"/>
    <col min="5634" max="5641" width="0" style="180" hidden="1" customWidth="1"/>
    <col min="5642" max="5651" width="7.875" style="180" bestFit="1" customWidth="1"/>
    <col min="5652" max="5652" width="9.125" style="180" customWidth="1"/>
    <col min="5653" max="5654" width="9" style="180" bestFit="1" customWidth="1"/>
    <col min="5655" max="5656" width="9.875" style="180" bestFit="1" customWidth="1"/>
    <col min="5657" max="5659" width="9" style="180" bestFit="1" customWidth="1"/>
    <col min="5660" max="5660" width="9.875" style="180" bestFit="1" customWidth="1"/>
    <col min="5661" max="5888" width="11.5" style="180"/>
    <col min="5889" max="5889" width="39.625" style="180" customWidth="1"/>
    <col min="5890" max="5897" width="0" style="180" hidden="1" customWidth="1"/>
    <col min="5898" max="5907" width="7.875" style="180" bestFit="1" customWidth="1"/>
    <col min="5908" max="5908" width="9.125" style="180" customWidth="1"/>
    <col min="5909" max="5910" width="9" style="180" bestFit="1" customWidth="1"/>
    <col min="5911" max="5912" width="9.875" style="180" bestFit="1" customWidth="1"/>
    <col min="5913" max="5915" width="9" style="180" bestFit="1" customWidth="1"/>
    <col min="5916" max="5916" width="9.875" style="180" bestFit="1" customWidth="1"/>
    <col min="5917" max="6144" width="11.5" style="180"/>
    <col min="6145" max="6145" width="39.625" style="180" customWidth="1"/>
    <col min="6146" max="6153" width="0" style="180" hidden="1" customWidth="1"/>
    <col min="6154" max="6163" width="7.875" style="180" bestFit="1" customWidth="1"/>
    <col min="6164" max="6164" width="9.125" style="180" customWidth="1"/>
    <col min="6165" max="6166" width="9" style="180" bestFit="1" customWidth="1"/>
    <col min="6167" max="6168" width="9.875" style="180" bestFit="1" customWidth="1"/>
    <col min="6169" max="6171" width="9" style="180" bestFit="1" customWidth="1"/>
    <col min="6172" max="6172" width="9.875" style="180" bestFit="1" customWidth="1"/>
    <col min="6173" max="6400" width="11.5" style="180"/>
    <col min="6401" max="6401" width="39.625" style="180" customWidth="1"/>
    <col min="6402" max="6409" width="0" style="180" hidden="1" customWidth="1"/>
    <col min="6410" max="6419" width="7.875" style="180" bestFit="1" customWidth="1"/>
    <col min="6420" max="6420" width="9.125" style="180" customWidth="1"/>
    <col min="6421" max="6422" width="9" style="180" bestFit="1" customWidth="1"/>
    <col min="6423" max="6424" width="9.875" style="180" bestFit="1" customWidth="1"/>
    <col min="6425" max="6427" width="9" style="180" bestFit="1" customWidth="1"/>
    <col min="6428" max="6428" width="9.875" style="180" bestFit="1" customWidth="1"/>
    <col min="6429" max="6656" width="11.5" style="180"/>
    <col min="6657" max="6657" width="39.625" style="180" customWidth="1"/>
    <col min="6658" max="6665" width="0" style="180" hidden="1" customWidth="1"/>
    <col min="6666" max="6675" width="7.875" style="180" bestFit="1" customWidth="1"/>
    <col min="6676" max="6676" width="9.125" style="180" customWidth="1"/>
    <col min="6677" max="6678" width="9" style="180" bestFit="1" customWidth="1"/>
    <col min="6679" max="6680" width="9.875" style="180" bestFit="1" customWidth="1"/>
    <col min="6681" max="6683" width="9" style="180" bestFit="1" customWidth="1"/>
    <col min="6684" max="6684" width="9.875" style="180" bestFit="1" customWidth="1"/>
    <col min="6685" max="6912" width="11.5" style="180"/>
    <col min="6913" max="6913" width="39.625" style="180" customWidth="1"/>
    <col min="6914" max="6921" width="0" style="180" hidden="1" customWidth="1"/>
    <col min="6922" max="6931" width="7.875" style="180" bestFit="1" customWidth="1"/>
    <col min="6932" max="6932" width="9.125" style="180" customWidth="1"/>
    <col min="6933" max="6934" width="9" style="180" bestFit="1" customWidth="1"/>
    <col min="6935" max="6936" width="9.875" style="180" bestFit="1" customWidth="1"/>
    <col min="6937" max="6939" width="9" style="180" bestFit="1" customWidth="1"/>
    <col min="6940" max="6940" width="9.875" style="180" bestFit="1" customWidth="1"/>
    <col min="6941" max="7168" width="11.5" style="180"/>
    <col min="7169" max="7169" width="39.625" style="180" customWidth="1"/>
    <col min="7170" max="7177" width="0" style="180" hidden="1" customWidth="1"/>
    <col min="7178" max="7187" width="7.875" style="180" bestFit="1" customWidth="1"/>
    <col min="7188" max="7188" width="9.125" style="180" customWidth="1"/>
    <col min="7189" max="7190" width="9" style="180" bestFit="1" customWidth="1"/>
    <col min="7191" max="7192" width="9.875" style="180" bestFit="1" customWidth="1"/>
    <col min="7193" max="7195" width="9" style="180" bestFit="1" customWidth="1"/>
    <col min="7196" max="7196" width="9.875" style="180" bestFit="1" customWidth="1"/>
    <col min="7197" max="7424" width="11.5" style="180"/>
    <col min="7425" max="7425" width="39.625" style="180" customWidth="1"/>
    <col min="7426" max="7433" width="0" style="180" hidden="1" customWidth="1"/>
    <col min="7434" max="7443" width="7.875" style="180" bestFit="1" customWidth="1"/>
    <col min="7444" max="7444" width="9.125" style="180" customWidth="1"/>
    <col min="7445" max="7446" width="9" style="180" bestFit="1" customWidth="1"/>
    <col min="7447" max="7448" width="9.875" style="180" bestFit="1" customWidth="1"/>
    <col min="7449" max="7451" width="9" style="180" bestFit="1" customWidth="1"/>
    <col min="7452" max="7452" width="9.875" style="180" bestFit="1" customWidth="1"/>
    <col min="7453" max="7680" width="11.5" style="180"/>
    <col min="7681" max="7681" width="39.625" style="180" customWidth="1"/>
    <col min="7682" max="7689" width="0" style="180" hidden="1" customWidth="1"/>
    <col min="7690" max="7699" width="7.875" style="180" bestFit="1" customWidth="1"/>
    <col min="7700" max="7700" width="9.125" style="180" customWidth="1"/>
    <col min="7701" max="7702" width="9" style="180" bestFit="1" customWidth="1"/>
    <col min="7703" max="7704" width="9.875" style="180" bestFit="1" customWidth="1"/>
    <col min="7705" max="7707" width="9" style="180" bestFit="1" customWidth="1"/>
    <col min="7708" max="7708" width="9.875" style="180" bestFit="1" customWidth="1"/>
    <col min="7709" max="7936" width="11.5" style="180"/>
    <col min="7937" max="7937" width="39.625" style="180" customWidth="1"/>
    <col min="7938" max="7945" width="0" style="180" hidden="1" customWidth="1"/>
    <col min="7946" max="7955" width="7.875" style="180" bestFit="1" customWidth="1"/>
    <col min="7956" max="7956" width="9.125" style="180" customWidth="1"/>
    <col min="7957" max="7958" width="9" style="180" bestFit="1" customWidth="1"/>
    <col min="7959" max="7960" width="9.875" style="180" bestFit="1" customWidth="1"/>
    <col min="7961" max="7963" width="9" style="180" bestFit="1" customWidth="1"/>
    <col min="7964" max="7964" width="9.875" style="180" bestFit="1" customWidth="1"/>
    <col min="7965" max="8192" width="11.5" style="180"/>
    <col min="8193" max="8193" width="39.625" style="180" customWidth="1"/>
    <col min="8194" max="8201" width="0" style="180" hidden="1" customWidth="1"/>
    <col min="8202" max="8211" width="7.875" style="180" bestFit="1" customWidth="1"/>
    <col min="8212" max="8212" width="9.125" style="180" customWidth="1"/>
    <col min="8213" max="8214" width="9" style="180" bestFit="1" customWidth="1"/>
    <col min="8215" max="8216" width="9.875" style="180" bestFit="1" customWidth="1"/>
    <col min="8217" max="8219" width="9" style="180" bestFit="1" customWidth="1"/>
    <col min="8220" max="8220" width="9.875" style="180" bestFit="1" customWidth="1"/>
    <col min="8221" max="8448" width="11.5" style="180"/>
    <col min="8449" max="8449" width="39.625" style="180" customWidth="1"/>
    <col min="8450" max="8457" width="0" style="180" hidden="1" customWidth="1"/>
    <col min="8458" max="8467" width="7.875" style="180" bestFit="1" customWidth="1"/>
    <col min="8468" max="8468" width="9.125" style="180" customWidth="1"/>
    <col min="8469" max="8470" width="9" style="180" bestFit="1" customWidth="1"/>
    <col min="8471" max="8472" width="9.875" style="180" bestFit="1" customWidth="1"/>
    <col min="8473" max="8475" width="9" style="180" bestFit="1" customWidth="1"/>
    <col min="8476" max="8476" width="9.875" style="180" bestFit="1" customWidth="1"/>
    <col min="8477" max="8704" width="11.5" style="180"/>
    <col min="8705" max="8705" width="39.625" style="180" customWidth="1"/>
    <col min="8706" max="8713" width="0" style="180" hidden="1" customWidth="1"/>
    <col min="8714" max="8723" width="7.875" style="180" bestFit="1" customWidth="1"/>
    <col min="8724" max="8724" width="9.125" style="180" customWidth="1"/>
    <col min="8725" max="8726" width="9" style="180" bestFit="1" customWidth="1"/>
    <col min="8727" max="8728" width="9.875" style="180" bestFit="1" customWidth="1"/>
    <col min="8729" max="8731" width="9" style="180" bestFit="1" customWidth="1"/>
    <col min="8732" max="8732" width="9.875" style="180" bestFit="1" customWidth="1"/>
    <col min="8733" max="8960" width="11.5" style="180"/>
    <col min="8961" max="8961" width="39.625" style="180" customWidth="1"/>
    <col min="8962" max="8969" width="0" style="180" hidden="1" customWidth="1"/>
    <col min="8970" max="8979" width="7.875" style="180" bestFit="1" customWidth="1"/>
    <col min="8980" max="8980" width="9.125" style="180" customWidth="1"/>
    <col min="8981" max="8982" width="9" style="180" bestFit="1" customWidth="1"/>
    <col min="8983" max="8984" width="9.875" style="180" bestFit="1" customWidth="1"/>
    <col min="8985" max="8987" width="9" style="180" bestFit="1" customWidth="1"/>
    <col min="8988" max="8988" width="9.875" style="180" bestFit="1" customWidth="1"/>
    <col min="8989" max="9216" width="11.5" style="180"/>
    <col min="9217" max="9217" width="39.625" style="180" customWidth="1"/>
    <col min="9218" max="9225" width="0" style="180" hidden="1" customWidth="1"/>
    <col min="9226" max="9235" width="7.875" style="180" bestFit="1" customWidth="1"/>
    <col min="9236" max="9236" width="9.125" style="180" customWidth="1"/>
    <col min="9237" max="9238" width="9" style="180" bestFit="1" customWidth="1"/>
    <col min="9239" max="9240" width="9.875" style="180" bestFit="1" customWidth="1"/>
    <col min="9241" max="9243" width="9" style="180" bestFit="1" customWidth="1"/>
    <col min="9244" max="9244" width="9.875" style="180" bestFit="1" customWidth="1"/>
    <col min="9245" max="9472" width="11.5" style="180"/>
    <col min="9473" max="9473" width="39.625" style="180" customWidth="1"/>
    <col min="9474" max="9481" width="0" style="180" hidden="1" customWidth="1"/>
    <col min="9482" max="9491" width="7.875" style="180" bestFit="1" customWidth="1"/>
    <col min="9492" max="9492" width="9.125" style="180" customWidth="1"/>
    <col min="9493" max="9494" width="9" style="180" bestFit="1" customWidth="1"/>
    <col min="9495" max="9496" width="9.875" style="180" bestFit="1" customWidth="1"/>
    <col min="9497" max="9499" width="9" style="180" bestFit="1" customWidth="1"/>
    <col min="9500" max="9500" width="9.875" style="180" bestFit="1" customWidth="1"/>
    <col min="9501" max="9728" width="11.5" style="180"/>
    <col min="9729" max="9729" width="39.625" style="180" customWidth="1"/>
    <col min="9730" max="9737" width="0" style="180" hidden="1" customWidth="1"/>
    <col min="9738" max="9747" width="7.875" style="180" bestFit="1" customWidth="1"/>
    <col min="9748" max="9748" width="9.125" style="180" customWidth="1"/>
    <col min="9749" max="9750" width="9" style="180" bestFit="1" customWidth="1"/>
    <col min="9751" max="9752" width="9.875" style="180" bestFit="1" customWidth="1"/>
    <col min="9753" max="9755" width="9" style="180" bestFit="1" customWidth="1"/>
    <col min="9756" max="9756" width="9.875" style="180" bestFit="1" customWidth="1"/>
    <col min="9757" max="9984" width="11.5" style="180"/>
    <col min="9985" max="9985" width="39.625" style="180" customWidth="1"/>
    <col min="9986" max="9993" width="0" style="180" hidden="1" customWidth="1"/>
    <col min="9994" max="10003" width="7.875" style="180" bestFit="1" customWidth="1"/>
    <col min="10004" max="10004" width="9.125" style="180" customWidth="1"/>
    <col min="10005" max="10006" width="9" style="180" bestFit="1" customWidth="1"/>
    <col min="10007" max="10008" width="9.875" style="180" bestFit="1" customWidth="1"/>
    <col min="10009" max="10011" width="9" style="180" bestFit="1" customWidth="1"/>
    <col min="10012" max="10012" width="9.875" style="180" bestFit="1" customWidth="1"/>
    <col min="10013" max="10240" width="11.5" style="180"/>
    <col min="10241" max="10241" width="39.625" style="180" customWidth="1"/>
    <col min="10242" max="10249" width="0" style="180" hidden="1" customWidth="1"/>
    <col min="10250" max="10259" width="7.875" style="180" bestFit="1" customWidth="1"/>
    <col min="10260" max="10260" width="9.125" style="180" customWidth="1"/>
    <col min="10261" max="10262" width="9" style="180" bestFit="1" customWidth="1"/>
    <col min="10263" max="10264" width="9.875" style="180" bestFit="1" customWidth="1"/>
    <col min="10265" max="10267" width="9" style="180" bestFit="1" customWidth="1"/>
    <col min="10268" max="10268" width="9.875" style="180" bestFit="1" customWidth="1"/>
    <col min="10269" max="10496" width="11.5" style="180"/>
    <col min="10497" max="10497" width="39.625" style="180" customWidth="1"/>
    <col min="10498" max="10505" width="0" style="180" hidden="1" customWidth="1"/>
    <col min="10506" max="10515" width="7.875" style="180" bestFit="1" customWidth="1"/>
    <col min="10516" max="10516" width="9.125" style="180" customWidth="1"/>
    <col min="10517" max="10518" width="9" style="180" bestFit="1" customWidth="1"/>
    <col min="10519" max="10520" width="9.875" style="180" bestFit="1" customWidth="1"/>
    <col min="10521" max="10523" width="9" style="180" bestFit="1" customWidth="1"/>
    <col min="10524" max="10524" width="9.875" style="180" bestFit="1" customWidth="1"/>
    <col min="10525" max="10752" width="11.5" style="180"/>
    <col min="10753" max="10753" width="39.625" style="180" customWidth="1"/>
    <col min="10754" max="10761" width="0" style="180" hidden="1" customWidth="1"/>
    <col min="10762" max="10771" width="7.875" style="180" bestFit="1" customWidth="1"/>
    <col min="10772" max="10772" width="9.125" style="180" customWidth="1"/>
    <col min="10773" max="10774" width="9" style="180" bestFit="1" customWidth="1"/>
    <col min="10775" max="10776" width="9.875" style="180" bestFit="1" customWidth="1"/>
    <col min="10777" max="10779" width="9" style="180" bestFit="1" customWidth="1"/>
    <col min="10780" max="10780" width="9.875" style="180" bestFit="1" customWidth="1"/>
    <col min="10781" max="11008" width="11.5" style="180"/>
    <col min="11009" max="11009" width="39.625" style="180" customWidth="1"/>
    <col min="11010" max="11017" width="0" style="180" hidden="1" customWidth="1"/>
    <col min="11018" max="11027" width="7.875" style="180" bestFit="1" customWidth="1"/>
    <col min="11028" max="11028" width="9.125" style="180" customWidth="1"/>
    <col min="11029" max="11030" width="9" style="180" bestFit="1" customWidth="1"/>
    <col min="11031" max="11032" width="9.875" style="180" bestFit="1" customWidth="1"/>
    <col min="11033" max="11035" width="9" style="180" bestFit="1" customWidth="1"/>
    <col min="11036" max="11036" width="9.875" style="180" bestFit="1" customWidth="1"/>
    <col min="11037" max="11264" width="11.5" style="180"/>
    <col min="11265" max="11265" width="39.625" style="180" customWidth="1"/>
    <col min="11266" max="11273" width="0" style="180" hidden="1" customWidth="1"/>
    <col min="11274" max="11283" width="7.875" style="180" bestFit="1" customWidth="1"/>
    <col min="11284" max="11284" width="9.125" style="180" customWidth="1"/>
    <col min="11285" max="11286" width="9" style="180" bestFit="1" customWidth="1"/>
    <col min="11287" max="11288" width="9.875" style="180" bestFit="1" customWidth="1"/>
    <col min="11289" max="11291" width="9" style="180" bestFit="1" customWidth="1"/>
    <col min="11292" max="11292" width="9.875" style="180" bestFit="1" customWidth="1"/>
    <col min="11293" max="11520" width="11.5" style="180"/>
    <col min="11521" max="11521" width="39.625" style="180" customWidth="1"/>
    <col min="11522" max="11529" width="0" style="180" hidden="1" customWidth="1"/>
    <col min="11530" max="11539" width="7.875" style="180" bestFit="1" customWidth="1"/>
    <col min="11540" max="11540" width="9.125" style="180" customWidth="1"/>
    <col min="11541" max="11542" width="9" style="180" bestFit="1" customWidth="1"/>
    <col min="11543" max="11544" width="9.875" style="180" bestFit="1" customWidth="1"/>
    <col min="11545" max="11547" width="9" style="180" bestFit="1" customWidth="1"/>
    <col min="11548" max="11548" width="9.875" style="180" bestFit="1" customWidth="1"/>
    <col min="11549" max="11776" width="11.5" style="180"/>
    <col min="11777" max="11777" width="39.625" style="180" customWidth="1"/>
    <col min="11778" max="11785" width="0" style="180" hidden="1" customWidth="1"/>
    <col min="11786" max="11795" width="7.875" style="180" bestFit="1" customWidth="1"/>
    <col min="11796" max="11796" width="9.125" style="180" customWidth="1"/>
    <col min="11797" max="11798" width="9" style="180" bestFit="1" customWidth="1"/>
    <col min="11799" max="11800" width="9.875" style="180" bestFit="1" customWidth="1"/>
    <col min="11801" max="11803" width="9" style="180" bestFit="1" customWidth="1"/>
    <col min="11804" max="11804" width="9.875" style="180" bestFit="1" customWidth="1"/>
    <col min="11805" max="12032" width="11.5" style="180"/>
    <col min="12033" max="12033" width="39.625" style="180" customWidth="1"/>
    <col min="12034" max="12041" width="0" style="180" hidden="1" customWidth="1"/>
    <col min="12042" max="12051" width="7.875" style="180" bestFit="1" customWidth="1"/>
    <col min="12052" max="12052" width="9.125" style="180" customWidth="1"/>
    <col min="12053" max="12054" width="9" style="180" bestFit="1" customWidth="1"/>
    <col min="12055" max="12056" width="9.875" style="180" bestFit="1" customWidth="1"/>
    <col min="12057" max="12059" width="9" style="180" bestFit="1" customWidth="1"/>
    <col min="12060" max="12060" width="9.875" style="180" bestFit="1" customWidth="1"/>
    <col min="12061" max="12288" width="11.5" style="180"/>
    <col min="12289" max="12289" width="39.625" style="180" customWidth="1"/>
    <col min="12290" max="12297" width="0" style="180" hidden="1" customWidth="1"/>
    <col min="12298" max="12307" width="7.875" style="180" bestFit="1" customWidth="1"/>
    <col min="12308" max="12308" width="9.125" style="180" customWidth="1"/>
    <col min="12309" max="12310" width="9" style="180" bestFit="1" customWidth="1"/>
    <col min="12311" max="12312" width="9.875" style="180" bestFit="1" customWidth="1"/>
    <col min="12313" max="12315" width="9" style="180" bestFit="1" customWidth="1"/>
    <col min="12316" max="12316" width="9.875" style="180" bestFit="1" customWidth="1"/>
    <col min="12317" max="12544" width="11.5" style="180"/>
    <col min="12545" max="12545" width="39.625" style="180" customWidth="1"/>
    <col min="12546" max="12553" width="0" style="180" hidden="1" customWidth="1"/>
    <col min="12554" max="12563" width="7.875" style="180" bestFit="1" customWidth="1"/>
    <col min="12564" max="12564" width="9.125" style="180" customWidth="1"/>
    <col min="12565" max="12566" width="9" style="180" bestFit="1" customWidth="1"/>
    <col min="12567" max="12568" width="9.875" style="180" bestFit="1" customWidth="1"/>
    <col min="12569" max="12571" width="9" style="180" bestFit="1" customWidth="1"/>
    <col min="12572" max="12572" width="9.875" style="180" bestFit="1" customWidth="1"/>
    <col min="12573" max="12800" width="11.5" style="180"/>
    <col min="12801" max="12801" width="39.625" style="180" customWidth="1"/>
    <col min="12802" max="12809" width="0" style="180" hidden="1" customWidth="1"/>
    <col min="12810" max="12819" width="7.875" style="180" bestFit="1" customWidth="1"/>
    <col min="12820" max="12820" width="9.125" style="180" customWidth="1"/>
    <col min="12821" max="12822" width="9" style="180" bestFit="1" customWidth="1"/>
    <col min="12823" max="12824" width="9.875" style="180" bestFit="1" customWidth="1"/>
    <col min="12825" max="12827" width="9" style="180" bestFit="1" customWidth="1"/>
    <col min="12828" max="12828" width="9.875" style="180" bestFit="1" customWidth="1"/>
    <col min="12829" max="13056" width="11.5" style="180"/>
    <col min="13057" max="13057" width="39.625" style="180" customWidth="1"/>
    <col min="13058" max="13065" width="0" style="180" hidden="1" customWidth="1"/>
    <col min="13066" max="13075" width="7.875" style="180" bestFit="1" customWidth="1"/>
    <col min="13076" max="13076" width="9.125" style="180" customWidth="1"/>
    <col min="13077" max="13078" width="9" style="180" bestFit="1" customWidth="1"/>
    <col min="13079" max="13080" width="9.875" style="180" bestFit="1" customWidth="1"/>
    <col min="13081" max="13083" width="9" style="180" bestFit="1" customWidth="1"/>
    <col min="13084" max="13084" width="9.875" style="180" bestFit="1" customWidth="1"/>
    <col min="13085" max="13312" width="11.5" style="180"/>
    <col min="13313" max="13313" width="39.625" style="180" customWidth="1"/>
    <col min="13314" max="13321" width="0" style="180" hidden="1" customWidth="1"/>
    <col min="13322" max="13331" width="7.875" style="180" bestFit="1" customWidth="1"/>
    <col min="13332" max="13332" width="9.125" style="180" customWidth="1"/>
    <col min="13333" max="13334" width="9" style="180" bestFit="1" customWidth="1"/>
    <col min="13335" max="13336" width="9.875" style="180" bestFit="1" customWidth="1"/>
    <col min="13337" max="13339" width="9" style="180" bestFit="1" customWidth="1"/>
    <col min="13340" max="13340" width="9.875" style="180" bestFit="1" customWidth="1"/>
    <col min="13341" max="13568" width="11.5" style="180"/>
    <col min="13569" max="13569" width="39.625" style="180" customWidth="1"/>
    <col min="13570" max="13577" width="0" style="180" hidden="1" customWidth="1"/>
    <col min="13578" max="13587" width="7.875" style="180" bestFit="1" customWidth="1"/>
    <col min="13588" max="13588" width="9.125" style="180" customWidth="1"/>
    <col min="13589" max="13590" width="9" style="180" bestFit="1" customWidth="1"/>
    <col min="13591" max="13592" width="9.875" style="180" bestFit="1" customWidth="1"/>
    <col min="13593" max="13595" width="9" style="180" bestFit="1" customWidth="1"/>
    <col min="13596" max="13596" width="9.875" style="180" bestFit="1" customWidth="1"/>
    <col min="13597" max="13824" width="11.5" style="180"/>
    <col min="13825" max="13825" width="39.625" style="180" customWidth="1"/>
    <col min="13826" max="13833" width="0" style="180" hidden="1" customWidth="1"/>
    <col min="13834" max="13843" width="7.875" style="180" bestFit="1" customWidth="1"/>
    <col min="13844" max="13844" width="9.125" style="180" customWidth="1"/>
    <col min="13845" max="13846" width="9" style="180" bestFit="1" customWidth="1"/>
    <col min="13847" max="13848" width="9.875" style="180" bestFit="1" customWidth="1"/>
    <col min="13849" max="13851" width="9" style="180" bestFit="1" customWidth="1"/>
    <col min="13852" max="13852" width="9.875" style="180" bestFit="1" customWidth="1"/>
    <col min="13853" max="14080" width="11.5" style="180"/>
    <col min="14081" max="14081" width="39.625" style="180" customWidth="1"/>
    <col min="14082" max="14089" width="0" style="180" hidden="1" customWidth="1"/>
    <col min="14090" max="14099" width="7.875" style="180" bestFit="1" customWidth="1"/>
    <col min="14100" max="14100" width="9.125" style="180" customWidth="1"/>
    <col min="14101" max="14102" width="9" style="180" bestFit="1" customWidth="1"/>
    <col min="14103" max="14104" width="9.875" style="180" bestFit="1" customWidth="1"/>
    <col min="14105" max="14107" width="9" style="180" bestFit="1" customWidth="1"/>
    <col min="14108" max="14108" width="9.875" style="180" bestFit="1" customWidth="1"/>
    <col min="14109" max="14336" width="11.5" style="180"/>
    <col min="14337" max="14337" width="39.625" style="180" customWidth="1"/>
    <col min="14338" max="14345" width="0" style="180" hidden="1" customWidth="1"/>
    <col min="14346" max="14355" width="7.875" style="180" bestFit="1" customWidth="1"/>
    <col min="14356" max="14356" width="9.125" style="180" customWidth="1"/>
    <col min="14357" max="14358" width="9" style="180" bestFit="1" customWidth="1"/>
    <col min="14359" max="14360" width="9.875" style="180" bestFit="1" customWidth="1"/>
    <col min="14361" max="14363" width="9" style="180" bestFit="1" customWidth="1"/>
    <col min="14364" max="14364" width="9.875" style="180" bestFit="1" customWidth="1"/>
    <col min="14365" max="14592" width="11.5" style="180"/>
    <col min="14593" max="14593" width="39.625" style="180" customWidth="1"/>
    <col min="14594" max="14601" width="0" style="180" hidden="1" customWidth="1"/>
    <col min="14602" max="14611" width="7.875" style="180" bestFit="1" customWidth="1"/>
    <col min="14612" max="14612" width="9.125" style="180" customWidth="1"/>
    <col min="14613" max="14614" width="9" style="180" bestFit="1" customWidth="1"/>
    <col min="14615" max="14616" width="9.875" style="180" bestFit="1" customWidth="1"/>
    <col min="14617" max="14619" width="9" style="180" bestFit="1" customWidth="1"/>
    <col min="14620" max="14620" width="9.875" style="180" bestFit="1" customWidth="1"/>
    <col min="14621" max="14848" width="11.5" style="180"/>
    <col min="14849" max="14849" width="39.625" style="180" customWidth="1"/>
    <col min="14850" max="14857" width="0" style="180" hidden="1" customWidth="1"/>
    <col min="14858" max="14867" width="7.875" style="180" bestFit="1" customWidth="1"/>
    <col min="14868" max="14868" width="9.125" style="180" customWidth="1"/>
    <col min="14869" max="14870" width="9" style="180" bestFit="1" customWidth="1"/>
    <col min="14871" max="14872" width="9.875" style="180" bestFit="1" customWidth="1"/>
    <col min="14873" max="14875" width="9" style="180" bestFit="1" customWidth="1"/>
    <col min="14876" max="14876" width="9.875" style="180" bestFit="1" customWidth="1"/>
    <col min="14877" max="15104" width="11.5" style="180"/>
    <col min="15105" max="15105" width="39.625" style="180" customWidth="1"/>
    <col min="15106" max="15113" width="0" style="180" hidden="1" customWidth="1"/>
    <col min="15114" max="15123" width="7.875" style="180" bestFit="1" customWidth="1"/>
    <col min="15124" max="15124" width="9.125" style="180" customWidth="1"/>
    <col min="15125" max="15126" width="9" style="180" bestFit="1" customWidth="1"/>
    <col min="15127" max="15128" width="9.875" style="180" bestFit="1" customWidth="1"/>
    <col min="15129" max="15131" width="9" style="180" bestFit="1" customWidth="1"/>
    <col min="15132" max="15132" width="9.875" style="180" bestFit="1" customWidth="1"/>
    <col min="15133" max="15360" width="11.5" style="180"/>
    <col min="15361" max="15361" width="39.625" style="180" customWidth="1"/>
    <col min="15362" max="15369" width="0" style="180" hidden="1" customWidth="1"/>
    <col min="15370" max="15379" width="7.875" style="180" bestFit="1" customWidth="1"/>
    <col min="15380" max="15380" width="9.125" style="180" customWidth="1"/>
    <col min="15381" max="15382" width="9" style="180" bestFit="1" customWidth="1"/>
    <col min="15383" max="15384" width="9.875" style="180" bestFit="1" customWidth="1"/>
    <col min="15385" max="15387" width="9" style="180" bestFit="1" customWidth="1"/>
    <col min="15388" max="15388" width="9.875" style="180" bestFit="1" customWidth="1"/>
    <col min="15389" max="15616" width="11.5" style="180"/>
    <col min="15617" max="15617" width="39.625" style="180" customWidth="1"/>
    <col min="15618" max="15625" width="0" style="180" hidden="1" customWidth="1"/>
    <col min="15626" max="15635" width="7.875" style="180" bestFit="1" customWidth="1"/>
    <col min="15636" max="15636" width="9.125" style="180" customWidth="1"/>
    <col min="15637" max="15638" width="9" style="180" bestFit="1" customWidth="1"/>
    <col min="15639" max="15640" width="9.875" style="180" bestFit="1" customWidth="1"/>
    <col min="15641" max="15643" width="9" style="180" bestFit="1" customWidth="1"/>
    <col min="15644" max="15644" width="9.875" style="180" bestFit="1" customWidth="1"/>
    <col min="15645" max="15872" width="11.5" style="180"/>
    <col min="15873" max="15873" width="39.625" style="180" customWidth="1"/>
    <col min="15874" max="15881" width="0" style="180" hidden="1" customWidth="1"/>
    <col min="15882" max="15891" width="7.875" style="180" bestFit="1" customWidth="1"/>
    <col min="15892" max="15892" width="9.125" style="180" customWidth="1"/>
    <col min="15893" max="15894" width="9" style="180" bestFit="1" customWidth="1"/>
    <col min="15895" max="15896" width="9.875" style="180" bestFit="1" customWidth="1"/>
    <col min="15897" max="15899" width="9" style="180" bestFit="1" customWidth="1"/>
    <col min="15900" max="15900" width="9.875" style="180" bestFit="1" customWidth="1"/>
    <col min="15901" max="16128" width="11.5" style="180"/>
    <col min="16129" max="16129" width="39.625" style="180" customWidth="1"/>
    <col min="16130" max="16137" width="0" style="180" hidden="1" customWidth="1"/>
    <col min="16138" max="16147" width="7.875" style="180" bestFit="1" customWidth="1"/>
    <col min="16148" max="16148" width="9.125" style="180" customWidth="1"/>
    <col min="16149" max="16150" width="9" style="180" bestFit="1" customWidth="1"/>
    <col min="16151" max="16152" width="9.875" style="180" bestFit="1" customWidth="1"/>
    <col min="16153" max="16155" width="9" style="180" bestFit="1" customWidth="1"/>
    <col min="16156" max="16156" width="9.875" style="180" bestFit="1" customWidth="1"/>
    <col min="16157" max="16384" width="11.5" style="180"/>
  </cols>
  <sheetData>
    <row r="1" spans="1:46" ht="15" thickBot="1" x14ac:dyDescent="0.25">
      <c r="A1" s="176"/>
      <c r="B1" s="177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9"/>
      <c r="S1" s="179"/>
    </row>
    <row r="2" spans="1:46" ht="15" x14ac:dyDescent="0.2">
      <c r="A2" s="589" t="s">
        <v>245</v>
      </c>
      <c r="B2" s="181"/>
      <c r="C2" s="546"/>
      <c r="D2" s="546"/>
      <c r="E2" s="546"/>
      <c r="F2" s="546"/>
      <c r="G2" s="546"/>
      <c r="H2" s="546"/>
      <c r="I2" s="546"/>
      <c r="J2" s="546"/>
      <c r="K2" s="546"/>
      <c r="L2" s="546"/>
      <c r="M2" s="546"/>
      <c r="N2" s="546"/>
      <c r="O2" s="546"/>
      <c r="P2" s="546"/>
      <c r="Q2" s="546"/>
      <c r="R2" s="182"/>
      <c r="S2" s="182"/>
      <c r="T2" s="182"/>
    </row>
    <row r="3" spans="1:46" ht="15" x14ac:dyDescent="0.2">
      <c r="A3" s="336" t="s">
        <v>155</v>
      </c>
      <c r="B3" s="184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185"/>
      <c r="S3" s="185"/>
      <c r="T3" s="185"/>
    </row>
    <row r="4" spans="1:46" ht="15" x14ac:dyDescent="0.25">
      <c r="A4" s="590" t="s">
        <v>344</v>
      </c>
      <c r="B4" s="187"/>
      <c r="C4" s="213"/>
      <c r="D4" s="184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185"/>
      <c r="S4" s="185"/>
      <c r="T4" s="185"/>
    </row>
    <row r="5" spans="1:46" ht="15" x14ac:dyDescent="0.2">
      <c r="A5" s="336" t="s">
        <v>246</v>
      </c>
      <c r="B5" s="187"/>
      <c r="C5" s="213"/>
      <c r="D5" s="184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185"/>
      <c r="S5" s="185"/>
      <c r="T5" s="185"/>
    </row>
    <row r="6" spans="1:46" ht="15" x14ac:dyDescent="0.2">
      <c r="A6" s="336" t="s">
        <v>194</v>
      </c>
      <c r="B6" s="187"/>
      <c r="C6" s="213"/>
      <c r="D6" s="184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185"/>
      <c r="S6" s="185"/>
      <c r="T6" s="185"/>
    </row>
    <row r="7" spans="1:46" ht="15" x14ac:dyDescent="0.25">
      <c r="A7" s="357" t="s">
        <v>168</v>
      </c>
      <c r="B7" s="547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185"/>
      <c r="S7" s="185"/>
      <c r="T7" s="185"/>
    </row>
    <row r="8" spans="1:46" x14ac:dyDescent="0.2">
      <c r="A8" s="548"/>
      <c r="B8" s="547"/>
      <c r="C8" s="213"/>
      <c r="D8" s="213"/>
      <c r="E8" s="213"/>
      <c r="F8" s="213"/>
      <c r="G8" s="213"/>
      <c r="H8" s="213"/>
      <c r="I8" s="213"/>
      <c r="J8" s="213"/>
      <c r="K8" s="549"/>
      <c r="L8" s="213"/>
      <c r="M8" s="213"/>
      <c r="N8" s="213"/>
      <c r="O8" s="213"/>
      <c r="P8" s="213"/>
      <c r="Q8" s="213"/>
      <c r="R8" s="185"/>
      <c r="S8" s="185"/>
      <c r="T8" s="185"/>
    </row>
    <row r="9" spans="1:46" s="194" customFormat="1" ht="15.75" thickBot="1" x14ac:dyDescent="0.3">
      <c r="A9" s="550" t="s">
        <v>159</v>
      </c>
      <c r="B9" s="551"/>
      <c r="C9" s="552">
        <v>2004</v>
      </c>
      <c r="D9" s="552">
        <v>2005</v>
      </c>
      <c r="E9" s="552">
        <v>2006</v>
      </c>
      <c r="F9" s="552">
        <v>2007</v>
      </c>
      <c r="G9" s="552">
        <v>2008</v>
      </c>
      <c r="H9" s="552">
        <v>2009</v>
      </c>
      <c r="I9" s="552">
        <v>2010</v>
      </c>
      <c r="J9" s="552">
        <v>2011</v>
      </c>
      <c r="K9" s="552" t="s">
        <v>247</v>
      </c>
      <c r="L9" s="552" t="s">
        <v>248</v>
      </c>
      <c r="M9" s="552" t="s">
        <v>249</v>
      </c>
      <c r="N9" s="552" t="s">
        <v>250</v>
      </c>
      <c r="O9" s="552" t="s">
        <v>251</v>
      </c>
      <c r="P9" s="552" t="s">
        <v>252</v>
      </c>
      <c r="Q9" s="552" t="s">
        <v>253</v>
      </c>
      <c r="R9" s="552" t="s">
        <v>254</v>
      </c>
      <c r="S9" s="552" t="s">
        <v>255</v>
      </c>
      <c r="T9" s="552" t="s">
        <v>345</v>
      </c>
    </row>
    <row r="10" spans="1:46" s="194" customFormat="1" ht="15.75" thickBot="1" x14ac:dyDescent="0.3">
      <c r="A10" s="411" t="s">
        <v>2</v>
      </c>
      <c r="B10" s="412"/>
      <c r="C10" s="413">
        <v>21242.632209966101</v>
      </c>
      <c r="D10" s="413">
        <v>7476.5409430752134</v>
      </c>
      <c r="E10" s="413">
        <v>8248.1885570418162</v>
      </c>
      <c r="F10" s="413">
        <v>9095.8998577714501</v>
      </c>
      <c r="G10" s="413">
        <v>13110.191702480166</v>
      </c>
      <c r="H10" s="413">
        <v>11922.009094792911</v>
      </c>
      <c r="I10" s="413">
        <v>15210.165465798504</v>
      </c>
      <c r="J10" s="413">
        <v>24672.172800624547</v>
      </c>
      <c r="K10" s="413">
        <v>23757.199573795926</v>
      </c>
      <c r="L10" s="413">
        <v>26181.076016798073</v>
      </c>
      <c r="M10" s="413">
        <v>26148.971693049702</v>
      </c>
      <c r="N10" s="413">
        <v>24511.65118188268</v>
      </c>
      <c r="O10" s="413">
        <v>24425.86040274609</v>
      </c>
      <c r="P10" s="413">
        <v>26029.389133855762</v>
      </c>
      <c r="Q10" s="413">
        <v>26284.527387110968</v>
      </c>
      <c r="R10" s="413">
        <v>24489.799747955993</v>
      </c>
      <c r="S10" s="413">
        <v>24729.847053643094</v>
      </c>
      <c r="T10" s="413">
        <v>24972.24728624511</v>
      </c>
    </row>
    <row r="11" spans="1:46" ht="13.15" customHeight="1" x14ac:dyDescent="0.2">
      <c r="A11" s="195">
        <v>1320</v>
      </c>
      <c r="B11" s="196" t="s">
        <v>256</v>
      </c>
      <c r="C11" s="197">
        <v>336</v>
      </c>
      <c r="D11" s="197">
        <v>168</v>
      </c>
      <c r="E11" s="197">
        <v>140</v>
      </c>
      <c r="F11" s="197">
        <v>84</v>
      </c>
      <c r="G11" s="197">
        <v>112</v>
      </c>
      <c r="H11" s="197">
        <v>148.96</v>
      </c>
      <c r="I11" s="197">
        <v>1728.384</v>
      </c>
      <c r="J11" s="197">
        <v>23.8</v>
      </c>
      <c r="K11" s="197">
        <v>22.917371502927786</v>
      </c>
      <c r="L11" s="197">
        <v>25.255562784645416</v>
      </c>
      <c r="M11" s="197">
        <v>25.224593363695515</v>
      </c>
      <c r="N11" s="197">
        <v>23.64515289525049</v>
      </c>
      <c r="O11" s="197">
        <v>23.562394860117113</v>
      </c>
      <c r="P11" s="197">
        <v>25.109238103669789</v>
      </c>
      <c r="Q11" s="197">
        <v>25.35535710083084</v>
      </c>
      <c r="R11" s="197">
        <v>23.624073919691352</v>
      </c>
      <c r="S11" s="197">
        <v>23.855635441310088</v>
      </c>
      <c r="T11" s="197">
        <v>24.089466712781313</v>
      </c>
    </row>
    <row r="12" spans="1:46" ht="13.15" customHeight="1" x14ac:dyDescent="0.2">
      <c r="A12" s="199" t="s">
        <v>257</v>
      </c>
      <c r="B12" s="177" t="s">
        <v>258</v>
      </c>
      <c r="C12" s="197">
        <v>9019.6722099661001</v>
      </c>
      <c r="D12" s="197">
        <v>2499.5681465054181</v>
      </c>
      <c r="E12" s="197">
        <v>2715.6000863414833</v>
      </c>
      <c r="F12" s="197">
        <v>2649.2671755418173</v>
      </c>
      <c r="G12" s="197">
        <v>3490.2194109127536</v>
      </c>
      <c r="H12" s="197">
        <v>3140.0888096311473</v>
      </c>
      <c r="I12" s="197">
        <v>1313.6420184426229</v>
      </c>
      <c r="J12" s="197">
        <v>677.94640710382509</v>
      </c>
      <c r="K12" s="197">
        <v>652.8046080114907</v>
      </c>
      <c r="L12" s="197">
        <v>719.40832139644681</v>
      </c>
      <c r="M12" s="197">
        <v>718.5261530072421</v>
      </c>
      <c r="N12" s="197">
        <v>673.53556515780144</v>
      </c>
      <c r="O12" s="197">
        <v>671.17819067974915</v>
      </c>
      <c r="P12" s="197">
        <v>715.24024191165518</v>
      </c>
      <c r="Q12" s="197">
        <v>722.25097677910605</v>
      </c>
      <c r="R12" s="197">
        <v>672.93512752142556</v>
      </c>
      <c r="S12" s="197">
        <v>679.53119061406915</v>
      </c>
      <c r="T12" s="197">
        <v>686.19190785618832</v>
      </c>
    </row>
    <row r="13" spans="1:46" ht="13.15" customHeight="1" x14ac:dyDescent="0.2">
      <c r="A13" s="199" t="s">
        <v>259</v>
      </c>
      <c r="B13" s="200" t="s">
        <v>260</v>
      </c>
      <c r="C13" s="197">
        <v>205.44</v>
      </c>
      <c r="D13" s="197">
        <v>74.400000000000006</v>
      </c>
      <c r="E13" s="197">
        <v>74.400000000000006</v>
      </c>
      <c r="F13" s="197">
        <v>60</v>
      </c>
      <c r="G13" s="197">
        <v>0</v>
      </c>
      <c r="H13" s="197">
        <v>60</v>
      </c>
      <c r="I13" s="197">
        <v>3976.08</v>
      </c>
      <c r="J13" s="197">
        <v>3280.16</v>
      </c>
      <c r="K13" s="197">
        <v>3158.5145087833444</v>
      </c>
      <c r="L13" s="197">
        <v>3480.7683539362392</v>
      </c>
      <c r="M13" s="197">
        <v>3476.5000910865319</v>
      </c>
      <c r="N13" s="197">
        <v>3258.8186857514634</v>
      </c>
      <c r="O13" s="197">
        <v>3247.4128203513333</v>
      </c>
      <c r="P13" s="197">
        <v>3460.6016158879611</v>
      </c>
      <c r="Q13" s="197">
        <v>3494.522191086608</v>
      </c>
      <c r="R13" s="197">
        <v>3255.9135423703688</v>
      </c>
      <c r="S13" s="197">
        <v>3287.8277793767938</v>
      </c>
      <c r="T13" s="197">
        <v>3320.0548375040653</v>
      </c>
    </row>
    <row r="14" spans="1:46" ht="25.5" x14ac:dyDescent="0.2">
      <c r="A14" s="293" t="s">
        <v>261</v>
      </c>
      <c r="B14" s="200" t="s">
        <v>262</v>
      </c>
      <c r="C14" s="197">
        <v>8273.9999999999982</v>
      </c>
      <c r="D14" s="197">
        <v>3435.6</v>
      </c>
      <c r="E14" s="197">
        <v>3777.1999999999994</v>
      </c>
      <c r="F14" s="197">
        <v>4617.2</v>
      </c>
      <c r="G14" s="197">
        <v>7727.9999999999991</v>
      </c>
      <c r="H14" s="197">
        <v>6925.8</v>
      </c>
      <c r="I14" s="197">
        <v>7349.9999999999991</v>
      </c>
      <c r="J14" s="197">
        <v>18933.599999999999</v>
      </c>
      <c r="K14" s="197">
        <v>18231.443070917372</v>
      </c>
      <c r="L14" s="197">
        <v>20091.543005855561</v>
      </c>
      <c r="M14" s="197">
        <v>20066.905920624591</v>
      </c>
      <c r="N14" s="197">
        <v>18810.414573845148</v>
      </c>
      <c r="O14" s="197">
        <v>18744.57812283669</v>
      </c>
      <c r="P14" s="197">
        <v>19975.137418472361</v>
      </c>
      <c r="Q14" s="197">
        <v>20170.932319508011</v>
      </c>
      <c r="R14" s="197">
        <v>18793.645628817987</v>
      </c>
      <c r="S14" s="197">
        <v>18977.859629898681</v>
      </c>
      <c r="T14" s="197">
        <v>19163.87928374438</v>
      </c>
      <c r="U14" s="201"/>
      <c r="V14" s="201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</row>
    <row r="15" spans="1:46" x14ac:dyDescent="0.2">
      <c r="A15" s="199" t="s">
        <v>263</v>
      </c>
      <c r="B15" s="177" t="s">
        <v>264</v>
      </c>
      <c r="C15" s="197">
        <v>3319.32</v>
      </c>
      <c r="D15" s="197">
        <v>1265.972796569795</v>
      </c>
      <c r="E15" s="197">
        <v>1507.9884707003334</v>
      </c>
      <c r="F15" s="197">
        <v>1656.0326822296331</v>
      </c>
      <c r="G15" s="197">
        <v>1348.8122915674132</v>
      </c>
      <c r="H15" s="197">
        <v>1176.4330124344926</v>
      </c>
      <c r="I15" s="197">
        <v>812.29944735588379</v>
      </c>
      <c r="J15" s="197">
        <v>1049.266393520724</v>
      </c>
      <c r="K15" s="197">
        <v>1010.3541069685567</v>
      </c>
      <c r="L15" s="197">
        <v>1113.4375327471053</v>
      </c>
      <c r="M15" s="197">
        <v>1112.07218935931</v>
      </c>
      <c r="N15" s="197">
        <v>1042.4396765817471</v>
      </c>
      <c r="O15" s="197">
        <v>1038.7911377137111</v>
      </c>
      <c r="P15" s="197">
        <v>1106.9865423987706</v>
      </c>
      <c r="Q15" s="197">
        <v>1117.8371471268426</v>
      </c>
      <c r="R15" s="197">
        <v>1041.5103715118294</v>
      </c>
      <c r="S15" s="197">
        <v>1051.7191833885968</v>
      </c>
      <c r="T15" s="197">
        <v>1062.0280613259488</v>
      </c>
    </row>
    <row r="16" spans="1:46" ht="25.5" x14ac:dyDescent="0.2">
      <c r="A16" s="199" t="s">
        <v>265</v>
      </c>
      <c r="B16" s="200" t="s">
        <v>266</v>
      </c>
      <c r="C16" s="197">
        <v>0</v>
      </c>
      <c r="D16" s="197">
        <v>0</v>
      </c>
      <c r="E16" s="197">
        <v>0</v>
      </c>
      <c r="F16" s="197">
        <v>0</v>
      </c>
      <c r="G16" s="197">
        <v>187.2</v>
      </c>
      <c r="H16" s="197">
        <v>144</v>
      </c>
      <c r="I16" s="197">
        <v>0</v>
      </c>
      <c r="J16" s="197">
        <v>466.2</v>
      </c>
      <c r="K16" s="197">
        <v>448.910865322056</v>
      </c>
      <c r="L16" s="197">
        <v>494.71190631099546</v>
      </c>
      <c r="M16" s="197">
        <v>494.1052700065062</v>
      </c>
      <c r="N16" s="197">
        <v>463.16681847755365</v>
      </c>
      <c r="O16" s="197">
        <v>461.54573461288226</v>
      </c>
      <c r="P16" s="197">
        <v>491.84566403070818</v>
      </c>
      <c r="Q16" s="197">
        <v>496.66670085745113</v>
      </c>
      <c r="R16" s="197">
        <v>462.75391854454239</v>
      </c>
      <c r="S16" s="197">
        <v>467.28980011507412</v>
      </c>
      <c r="T16" s="197">
        <v>471.87014207977518</v>
      </c>
    </row>
    <row r="17" spans="1:20" x14ac:dyDescent="0.2">
      <c r="A17" s="199" t="s">
        <v>267</v>
      </c>
      <c r="B17" s="200" t="s">
        <v>268</v>
      </c>
      <c r="C17" s="197">
        <v>88.2</v>
      </c>
      <c r="D17" s="197">
        <v>33</v>
      </c>
      <c r="E17" s="197">
        <v>33</v>
      </c>
      <c r="F17" s="197">
        <v>29.4</v>
      </c>
      <c r="G17" s="197">
        <v>243.96</v>
      </c>
      <c r="H17" s="197">
        <v>326.72727272726996</v>
      </c>
      <c r="I17" s="197">
        <v>29.76</v>
      </c>
      <c r="J17" s="197">
        <v>241.2</v>
      </c>
      <c r="K17" s="197">
        <v>232.25504229017568</v>
      </c>
      <c r="L17" s="197">
        <v>255.95133376707872</v>
      </c>
      <c r="M17" s="197">
        <v>255.63747560182173</v>
      </c>
      <c r="N17" s="197">
        <v>239.63070917371502</v>
      </c>
      <c r="O17" s="197">
        <v>238.79200169160703</v>
      </c>
      <c r="P17" s="197">
        <v>254.46841305063666</v>
      </c>
      <c r="Q17" s="197">
        <v>256.96269465211753</v>
      </c>
      <c r="R17" s="197">
        <v>239.4170852701493</v>
      </c>
      <c r="S17" s="197">
        <v>241.76383480857115</v>
      </c>
      <c r="T17" s="197">
        <v>244.13358702196862</v>
      </c>
    </row>
    <row r="18" spans="1:20" s="179" customFormat="1" ht="15" thickBot="1" x14ac:dyDescent="0.25">
      <c r="A18" s="553"/>
      <c r="B18" s="554"/>
      <c r="C18" s="554"/>
      <c r="D18" s="554"/>
      <c r="E18" s="554"/>
      <c r="F18" s="554"/>
      <c r="G18" s="554"/>
      <c r="H18" s="554"/>
      <c r="I18" s="554"/>
      <c r="J18" s="554"/>
      <c r="K18" s="554"/>
      <c r="L18" s="554"/>
      <c r="M18" s="554"/>
      <c r="N18" s="554"/>
      <c r="O18" s="554"/>
      <c r="P18" s="554"/>
      <c r="Q18" s="554"/>
      <c r="R18" s="206"/>
      <c r="S18" s="206"/>
      <c r="T18" s="206"/>
    </row>
    <row r="19" spans="1:20" ht="15" x14ac:dyDescent="0.25">
      <c r="A19" s="582" t="s">
        <v>311</v>
      </c>
      <c r="B19" s="213"/>
      <c r="C19" s="555"/>
      <c r="D19" s="555"/>
      <c r="E19" s="555"/>
      <c r="F19" s="555"/>
      <c r="G19" s="555"/>
      <c r="H19" s="555"/>
      <c r="I19" s="555"/>
      <c r="J19" s="555"/>
      <c r="K19" s="555"/>
      <c r="L19" s="555"/>
      <c r="M19" s="555"/>
      <c r="N19" s="555"/>
      <c r="O19" s="555"/>
      <c r="P19" s="555"/>
      <c r="Q19" s="555"/>
      <c r="R19" s="205"/>
      <c r="S19" s="603"/>
      <c r="T19" s="179"/>
    </row>
    <row r="20" spans="1:20" ht="15" x14ac:dyDescent="0.25">
      <c r="A20" s="583" t="s">
        <v>270</v>
      </c>
      <c r="B20" s="213"/>
      <c r="C20" s="555"/>
      <c r="D20" s="555"/>
      <c r="E20" s="555"/>
      <c r="F20" s="555"/>
      <c r="G20" s="555"/>
      <c r="H20" s="555"/>
      <c r="I20" s="555"/>
      <c r="J20" s="555"/>
      <c r="K20" s="555"/>
      <c r="L20" s="555"/>
      <c r="M20" s="555"/>
      <c r="N20" s="555"/>
      <c r="O20" s="555"/>
      <c r="P20" s="555"/>
      <c r="Q20" s="555"/>
      <c r="R20" s="205"/>
      <c r="S20" s="205"/>
      <c r="T20" s="179"/>
    </row>
    <row r="21" spans="1:20" ht="15" x14ac:dyDescent="0.25">
      <c r="A21" s="556"/>
      <c r="B21" s="213"/>
      <c r="C21" s="555"/>
      <c r="D21" s="555"/>
      <c r="E21" s="555"/>
      <c r="F21" s="555"/>
      <c r="G21" s="555"/>
      <c r="H21" s="555"/>
      <c r="I21" s="555"/>
      <c r="J21" s="555"/>
      <c r="K21" s="555"/>
      <c r="L21" s="555"/>
      <c r="M21" s="555"/>
      <c r="N21" s="555"/>
      <c r="O21" s="555"/>
      <c r="P21" s="555"/>
      <c r="Q21" s="555"/>
      <c r="R21" s="205"/>
      <c r="S21" s="205"/>
      <c r="T21" s="179"/>
    </row>
    <row r="22" spans="1:20" ht="15.75" thickBot="1" x14ac:dyDescent="0.3">
      <c r="A22" s="556"/>
      <c r="B22" s="213"/>
      <c r="C22" s="555"/>
      <c r="D22" s="555"/>
      <c r="E22" s="555"/>
      <c r="F22" s="555"/>
      <c r="G22" s="555"/>
      <c r="H22" s="555"/>
      <c r="I22" s="555"/>
      <c r="J22" s="555"/>
      <c r="K22" s="555"/>
      <c r="L22" s="555"/>
      <c r="M22" s="555"/>
      <c r="N22" s="555"/>
      <c r="O22" s="555"/>
      <c r="P22" s="555"/>
      <c r="Q22" s="555"/>
      <c r="R22" s="205"/>
      <c r="S22" s="205"/>
      <c r="T22" s="179"/>
    </row>
    <row r="23" spans="1:20" ht="15" x14ac:dyDescent="0.2">
      <c r="A23" s="589" t="s">
        <v>245</v>
      </c>
      <c r="B23" s="181"/>
      <c r="C23" s="546"/>
      <c r="D23" s="546"/>
      <c r="E23" s="546"/>
      <c r="F23" s="546"/>
      <c r="G23" s="546"/>
      <c r="H23" s="546"/>
      <c r="I23" s="546"/>
      <c r="J23" s="546"/>
      <c r="K23" s="546"/>
      <c r="L23" s="546"/>
      <c r="M23" s="546"/>
      <c r="N23" s="546"/>
      <c r="O23" s="546"/>
      <c r="P23" s="546"/>
      <c r="Q23" s="546"/>
      <c r="R23" s="182"/>
      <c r="S23" s="182"/>
      <c r="T23" s="182"/>
    </row>
    <row r="24" spans="1:20" ht="15" x14ac:dyDescent="0.25">
      <c r="A24" s="336" t="s">
        <v>155</v>
      </c>
      <c r="B24" s="184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185"/>
      <c r="S24" s="205"/>
      <c r="T24" s="179"/>
    </row>
    <row r="25" spans="1:20" ht="15" x14ac:dyDescent="0.25">
      <c r="A25" s="590" t="s">
        <v>344</v>
      </c>
      <c r="B25" s="187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185"/>
      <c r="S25" s="205"/>
      <c r="T25" s="179"/>
    </row>
    <row r="26" spans="1:20" ht="15" x14ac:dyDescent="0.25">
      <c r="A26" s="336" t="s">
        <v>246</v>
      </c>
      <c r="B26" s="187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185"/>
      <c r="S26" s="205"/>
      <c r="T26" s="179"/>
    </row>
    <row r="27" spans="1:20" ht="15" x14ac:dyDescent="0.25">
      <c r="A27" s="336" t="s">
        <v>194</v>
      </c>
      <c r="B27" s="187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185"/>
      <c r="S27" s="205"/>
      <c r="T27" s="179"/>
    </row>
    <row r="28" spans="1:20" s="194" customFormat="1" ht="15" x14ac:dyDescent="0.25">
      <c r="A28" s="357" t="s">
        <v>163</v>
      </c>
      <c r="B28" s="557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185"/>
      <c r="S28" s="205"/>
      <c r="T28" s="604"/>
    </row>
    <row r="29" spans="1:20" ht="15" x14ac:dyDescent="0.25">
      <c r="A29" s="556"/>
      <c r="B29" s="557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185"/>
      <c r="S29" s="205"/>
      <c r="T29" s="179"/>
    </row>
    <row r="30" spans="1:20" ht="15.75" thickBot="1" x14ac:dyDescent="0.3">
      <c r="A30" s="550" t="s">
        <v>159</v>
      </c>
      <c r="B30" s="551"/>
      <c r="C30" s="552">
        <v>2004</v>
      </c>
      <c r="D30" s="552">
        <v>2005</v>
      </c>
      <c r="E30" s="552">
        <v>2006</v>
      </c>
      <c r="F30" s="552">
        <v>2007</v>
      </c>
      <c r="G30" s="552">
        <v>2008</v>
      </c>
      <c r="H30" s="552">
        <v>2009</v>
      </c>
      <c r="I30" s="552">
        <v>2010</v>
      </c>
      <c r="J30" s="552">
        <v>2011</v>
      </c>
      <c r="K30" s="552">
        <v>2012</v>
      </c>
      <c r="L30" s="552">
        <v>2013</v>
      </c>
      <c r="M30" s="552">
        <v>2014</v>
      </c>
      <c r="N30" s="552">
        <v>2015</v>
      </c>
      <c r="O30" s="552">
        <v>2016</v>
      </c>
      <c r="P30" s="552">
        <v>2017</v>
      </c>
      <c r="Q30" s="552">
        <v>2018</v>
      </c>
      <c r="R30" s="192">
        <v>2019</v>
      </c>
      <c r="S30" s="192">
        <v>2020</v>
      </c>
      <c r="T30" s="192">
        <v>2021</v>
      </c>
    </row>
    <row r="31" spans="1:20" ht="15" thickBot="1" x14ac:dyDescent="0.25">
      <c r="A31" s="414" t="s">
        <v>2</v>
      </c>
      <c r="B31" s="412"/>
      <c r="C31" s="413">
        <v>5210.8872860939082</v>
      </c>
      <c r="D31" s="413">
        <v>1834.0199914562918</v>
      </c>
      <c r="E31" s="413">
        <v>2023.3076795930192</v>
      </c>
      <c r="F31" s="413">
        <v>2231.2540393279378</v>
      </c>
      <c r="G31" s="413">
        <v>3215.9729823245252</v>
      </c>
      <c r="H31" s="413">
        <v>2924.5078953824941</v>
      </c>
      <c r="I31" s="413">
        <v>3731.1034273770201</v>
      </c>
      <c r="J31" s="413">
        <v>6052.1648304380033</v>
      </c>
      <c r="K31" s="413">
        <v>5827.7188998362035</v>
      </c>
      <c r="L31" s="413">
        <v>6422.3037335357067</v>
      </c>
      <c r="M31" s="413">
        <v>6414.428437725117</v>
      </c>
      <c r="N31" s="413">
        <v>6012.7883513850547</v>
      </c>
      <c r="O31" s="413">
        <v>5991.7435921552069</v>
      </c>
      <c r="P31" s="413">
        <v>6385.0944441228594</v>
      </c>
      <c r="Q31" s="413">
        <v>6447.6806936489438</v>
      </c>
      <c r="R31" s="413">
        <v>6007.4281230430106</v>
      </c>
      <c r="S31" s="413">
        <v>6066.3125136826593</v>
      </c>
      <c r="T31" s="413">
        <f>SUM(T32:T38)</f>
        <v>6125.7740850042874</v>
      </c>
    </row>
    <row r="32" spans="1:20" x14ac:dyDescent="0.2">
      <c r="A32" s="195">
        <v>1320</v>
      </c>
      <c r="B32" s="196" t="s">
        <v>256</v>
      </c>
      <c r="C32" s="197">
        <v>82.421900959436073</v>
      </c>
      <c r="D32" s="197">
        <v>41.210950479718036</v>
      </c>
      <c r="E32" s="197">
        <v>34.342458733098368</v>
      </c>
      <c r="F32" s="197">
        <v>20.605475239859018</v>
      </c>
      <c r="G32" s="197">
        <v>27.473966986478686</v>
      </c>
      <c r="H32" s="197">
        <v>36.540376092016672</v>
      </c>
      <c r="I32" s="197">
        <v>423.97825853533914</v>
      </c>
      <c r="J32" s="197">
        <v>5.8382179846267199</v>
      </c>
      <c r="K32" s="197">
        <v>5.6217063222170136</v>
      </c>
      <c r="L32" s="197">
        <v>6.1952723050918568</v>
      </c>
      <c r="M32" s="197">
        <v>6.1876754046564288</v>
      </c>
      <c r="N32" s="197">
        <v>5.8002334824495803</v>
      </c>
      <c r="O32" s="197">
        <v>5.7799326652610068</v>
      </c>
      <c r="P32" s="197">
        <v>6.1593783813915763</v>
      </c>
      <c r="Q32" s="197">
        <v>6.2197521778446836</v>
      </c>
      <c r="R32" s="197">
        <v>5.7950627406761823</v>
      </c>
      <c r="S32" s="197">
        <v>5.8518655406787889</v>
      </c>
      <c r="T32" s="197">
        <v>5.9092251177574209</v>
      </c>
    </row>
    <row r="33" spans="1:20" x14ac:dyDescent="0.2">
      <c r="A33" s="195" t="s">
        <v>257</v>
      </c>
      <c r="B33" s="177" t="s">
        <v>258</v>
      </c>
      <c r="C33" s="197">
        <v>2212.5551475488201</v>
      </c>
      <c r="D33" s="197">
        <v>613.15225658521035</v>
      </c>
      <c r="E33" s="197">
        <v>666.14559929129109</v>
      </c>
      <c r="F33" s="197">
        <v>649.87391892140658</v>
      </c>
      <c r="G33" s="197">
        <v>856.16225777664386</v>
      </c>
      <c r="H33" s="197">
        <v>770.27407402158315</v>
      </c>
      <c r="I33" s="197">
        <v>322.24069148878448</v>
      </c>
      <c r="J33" s="197">
        <v>166.30247506582435</v>
      </c>
      <c r="K33" s="197">
        <v>160.13510936722193</v>
      </c>
      <c r="L33" s="197">
        <v>176.47321849860742</v>
      </c>
      <c r="M33" s="197">
        <v>176.25681970216522</v>
      </c>
      <c r="N33" s="197">
        <v>165.22048108361344</v>
      </c>
      <c r="O33" s="197">
        <v>164.64220939982079</v>
      </c>
      <c r="P33" s="197">
        <v>175.4507749435879</v>
      </c>
      <c r="Q33" s="197">
        <v>177.17053117840308</v>
      </c>
      <c r="R33" s="197">
        <v>165.07319176397743</v>
      </c>
      <c r="S33" s="197">
        <v>166.6912276536919</v>
      </c>
      <c r="T33" s="197">
        <v>168.32512341812273</v>
      </c>
    </row>
    <row r="34" spans="1:20" x14ac:dyDescent="0.2">
      <c r="A34" s="195" t="s">
        <v>259</v>
      </c>
      <c r="B34" s="200" t="s">
        <v>260</v>
      </c>
      <c r="C34" s="197">
        <v>50.395105158055202</v>
      </c>
      <c r="D34" s="197">
        <v>18.250563783875137</v>
      </c>
      <c r="E34" s="197">
        <v>18.250563783875137</v>
      </c>
      <c r="F34" s="197">
        <v>14.718196599899294</v>
      </c>
      <c r="G34" s="197">
        <v>0</v>
      </c>
      <c r="H34" s="197">
        <v>14.718196599899294</v>
      </c>
      <c r="I34" s="197">
        <v>975.34545228212664</v>
      </c>
      <c r="J34" s="197">
        <v>804.63399598542765</v>
      </c>
      <c r="K34" s="197">
        <v>774.79395839846029</v>
      </c>
      <c r="L34" s="197">
        <v>853.84388253235727</v>
      </c>
      <c r="M34" s="197">
        <v>852.79686366965655</v>
      </c>
      <c r="N34" s="197">
        <v>799.39890167192482</v>
      </c>
      <c r="O34" s="197">
        <v>796.60100551607309</v>
      </c>
      <c r="P34" s="197">
        <v>848.89691560947006</v>
      </c>
      <c r="Q34" s="197">
        <v>857.21774385205936</v>
      </c>
      <c r="R34" s="197">
        <v>798.6862604813607</v>
      </c>
      <c r="S34" s="197">
        <v>806.51492739129981</v>
      </c>
      <c r="T34" s="197">
        <v>814.42033034719248</v>
      </c>
    </row>
    <row r="35" spans="1:20" ht="25.5" x14ac:dyDescent="0.2">
      <c r="A35" s="195" t="s">
        <v>261</v>
      </c>
      <c r="B35" s="200" t="s">
        <v>262</v>
      </c>
      <c r="C35" s="197">
        <v>2029.6393111261123</v>
      </c>
      <c r="D35" s="197">
        <v>842.76393731023381</v>
      </c>
      <c r="E35" s="197">
        <v>926.55953661899366</v>
      </c>
      <c r="F35" s="197">
        <v>1132.6142890175838</v>
      </c>
      <c r="G35" s="197">
        <v>1895.703722067029</v>
      </c>
      <c r="H35" s="197">
        <v>1698.9214335263769</v>
      </c>
      <c r="I35" s="197">
        <v>1802.979083487664</v>
      </c>
      <c r="J35" s="197">
        <v>4644.4741190642217</v>
      </c>
      <c r="K35" s="197">
        <v>4472.2327236272276</v>
      </c>
      <c r="L35" s="197">
        <v>4928.5213325918976</v>
      </c>
      <c r="M35" s="197">
        <v>4922.477774857266</v>
      </c>
      <c r="N35" s="197">
        <v>4614.2563303910647</v>
      </c>
      <c r="O35" s="197">
        <v>4598.1064332346959</v>
      </c>
      <c r="P35" s="197">
        <v>4899.966660584686</v>
      </c>
      <c r="Q35" s="197">
        <v>4947.9957913630278</v>
      </c>
      <c r="R35" s="197">
        <v>4610.1428532296868</v>
      </c>
      <c r="S35" s="197">
        <v>4655.3311513023491</v>
      </c>
      <c r="T35" s="197">
        <v>4700.9623819147855</v>
      </c>
    </row>
    <row r="36" spans="1:20" x14ac:dyDescent="0.2">
      <c r="A36" s="195" t="s">
        <v>263</v>
      </c>
      <c r="B36" s="177" t="s">
        <v>264</v>
      </c>
      <c r="C36" s="197">
        <v>814.24007229962899</v>
      </c>
      <c r="D36" s="197">
        <v>310.54727516730941</v>
      </c>
      <c r="E36" s="197">
        <v>369.91451303581675</v>
      </c>
      <c r="F36" s="197">
        <v>406.23024321523826</v>
      </c>
      <c r="G36" s="197">
        <v>330.86807472749808</v>
      </c>
      <c r="H36" s="197">
        <v>288.58287272704399</v>
      </c>
      <c r="I36" s="197">
        <v>199.2597160695575</v>
      </c>
      <c r="J36" s="197">
        <v>257.38848442508856</v>
      </c>
      <c r="K36" s="197">
        <v>247.84317303131505</v>
      </c>
      <c r="L36" s="197">
        <v>273.12987514464515</v>
      </c>
      <c r="M36" s="197">
        <v>272.79495193784606</v>
      </c>
      <c r="N36" s="197">
        <v>255.71386839109323</v>
      </c>
      <c r="O36" s="197">
        <v>254.81886985172443</v>
      </c>
      <c r="P36" s="197">
        <v>271.5474260744644</v>
      </c>
      <c r="Q36" s="197">
        <v>274.20911496805712</v>
      </c>
      <c r="R36" s="197">
        <v>255.48590681242104</v>
      </c>
      <c r="S36" s="197">
        <v>257.99016181664854</v>
      </c>
      <c r="T36" s="197">
        <v>260.51896335342036</v>
      </c>
    </row>
    <row r="37" spans="1:20" ht="25.5" x14ac:dyDescent="0.2">
      <c r="A37" s="195" t="s">
        <v>265</v>
      </c>
      <c r="B37" s="200" t="s">
        <v>266</v>
      </c>
      <c r="C37" s="197">
        <v>0</v>
      </c>
      <c r="D37" s="197">
        <v>0</v>
      </c>
      <c r="E37" s="197">
        <v>0</v>
      </c>
      <c r="F37" s="197">
        <v>0</v>
      </c>
      <c r="G37" s="197">
        <v>45.920773391685799</v>
      </c>
      <c r="H37" s="197">
        <v>35.323671839758319</v>
      </c>
      <c r="I37" s="197">
        <v>0</v>
      </c>
      <c r="J37" s="197">
        <v>114.36038758121754</v>
      </c>
      <c r="K37" s="197">
        <v>110.11930619401561</v>
      </c>
      <c r="L37" s="197">
        <v>121.3544516232699</v>
      </c>
      <c r="M37" s="197">
        <v>121.20564175003474</v>
      </c>
      <c r="N37" s="197">
        <v>113.61633821504176</v>
      </c>
      <c r="O37" s="197">
        <v>113.21868103128912</v>
      </c>
      <c r="P37" s="197">
        <v>120.65135300019969</v>
      </c>
      <c r="Q37" s="197">
        <v>121.83396913072232</v>
      </c>
      <c r="R37" s="197">
        <v>113.51505250853934</v>
      </c>
      <c r="S37" s="197">
        <v>114.62771912035511</v>
      </c>
      <c r="T37" s="197">
        <v>115.75129201254242</v>
      </c>
    </row>
    <row r="38" spans="1:20" x14ac:dyDescent="0.2">
      <c r="A38" s="195" t="s">
        <v>267</v>
      </c>
      <c r="B38" s="200" t="s">
        <v>268</v>
      </c>
      <c r="C38" s="197">
        <v>21.635749001851977</v>
      </c>
      <c r="D38" s="197">
        <v>8.0950081299446133</v>
      </c>
      <c r="E38" s="197">
        <v>8.0950081299446133</v>
      </c>
      <c r="F38" s="197">
        <v>7.2119163339506542</v>
      </c>
      <c r="G38" s="197">
        <v>59.844187375190558</v>
      </c>
      <c r="H38" s="197">
        <v>80.147270575814588</v>
      </c>
      <c r="I38" s="197">
        <v>7.3002255135500533</v>
      </c>
      <c r="J38" s="197">
        <v>59.167150331595167</v>
      </c>
      <c r="K38" s="197">
        <v>56.972922895745526</v>
      </c>
      <c r="L38" s="197">
        <v>62.785700839838476</v>
      </c>
      <c r="M38" s="197">
        <v>62.708710403492873</v>
      </c>
      <c r="N38" s="197">
        <v>58.782198149867163</v>
      </c>
      <c r="O38" s="197">
        <v>58.57646045634263</v>
      </c>
      <c r="P38" s="197">
        <v>62.421935529060846</v>
      </c>
      <c r="Q38" s="197">
        <v>63.033790978829295</v>
      </c>
      <c r="R38" s="197">
        <v>58.72979550634853</v>
      </c>
      <c r="S38" s="197">
        <v>59.30546085763546</v>
      </c>
      <c r="T38" s="197">
        <v>59.886768840465969</v>
      </c>
    </row>
    <row r="39" spans="1:20" ht="15" thickBot="1" x14ac:dyDescent="0.25">
      <c r="A39" s="553"/>
      <c r="B39" s="554"/>
      <c r="C39" s="554"/>
      <c r="D39" s="554"/>
      <c r="E39" s="554"/>
      <c r="F39" s="554"/>
      <c r="G39" s="554"/>
      <c r="H39" s="554"/>
      <c r="I39" s="554"/>
      <c r="J39" s="554"/>
      <c r="K39" s="554"/>
      <c r="L39" s="554"/>
      <c r="M39" s="554"/>
      <c r="N39" s="554"/>
      <c r="O39" s="554"/>
      <c r="P39" s="554"/>
      <c r="Q39" s="554"/>
      <c r="R39" s="206"/>
      <c r="S39" s="206"/>
      <c r="T39" s="206"/>
    </row>
    <row r="40" spans="1:20" x14ac:dyDescent="0.2">
      <c r="A40" s="582" t="s">
        <v>311</v>
      </c>
      <c r="B40" s="213"/>
      <c r="C40" s="558"/>
      <c r="D40" s="558"/>
      <c r="E40" s="558"/>
      <c r="F40" s="558"/>
      <c r="G40" s="558"/>
      <c r="H40" s="558"/>
      <c r="I40" s="558"/>
      <c r="J40" s="558"/>
      <c r="K40" s="213"/>
      <c r="L40" s="213"/>
      <c r="M40" s="213"/>
      <c r="N40" s="213"/>
      <c r="O40" s="213"/>
      <c r="P40" s="213"/>
      <c r="Q40" s="213"/>
      <c r="R40" s="185"/>
      <c r="S40" s="182"/>
      <c r="T40" s="179"/>
    </row>
    <row r="41" spans="1:20" x14ac:dyDescent="0.2">
      <c r="A41" s="582" t="s">
        <v>271</v>
      </c>
      <c r="B41" s="213"/>
      <c r="C41" s="213"/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185"/>
      <c r="S41" s="185"/>
      <c r="T41" s="179"/>
    </row>
    <row r="42" spans="1:20" ht="15" thickBot="1" x14ac:dyDescent="0.25">
      <c r="A42" s="559"/>
      <c r="B42" s="213"/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185"/>
      <c r="S42" s="185"/>
      <c r="T42" s="179"/>
    </row>
    <row r="43" spans="1:20" ht="15" x14ac:dyDescent="0.2">
      <c r="A43" s="589" t="s">
        <v>245</v>
      </c>
      <c r="B43" s="181"/>
      <c r="C43" s="546"/>
      <c r="D43" s="546"/>
      <c r="E43" s="546"/>
      <c r="F43" s="546"/>
      <c r="G43" s="546"/>
      <c r="H43" s="546"/>
      <c r="I43" s="546"/>
      <c r="J43" s="546"/>
      <c r="K43" s="546"/>
      <c r="L43" s="546"/>
      <c r="M43" s="546"/>
      <c r="N43" s="546"/>
      <c r="O43" s="546"/>
      <c r="P43" s="546"/>
      <c r="Q43" s="546"/>
      <c r="R43" s="182"/>
      <c r="S43" s="182"/>
      <c r="T43" s="182"/>
    </row>
    <row r="44" spans="1:20" ht="15" x14ac:dyDescent="0.2">
      <c r="A44" s="336" t="s">
        <v>155</v>
      </c>
      <c r="B44" s="184"/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185"/>
      <c r="S44" s="185"/>
      <c r="T44" s="179"/>
    </row>
    <row r="45" spans="1:20" ht="15" x14ac:dyDescent="0.25">
      <c r="A45" s="590" t="s">
        <v>344</v>
      </c>
      <c r="B45" s="187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185"/>
      <c r="S45" s="185"/>
      <c r="T45" s="179"/>
    </row>
    <row r="46" spans="1:20" ht="15" x14ac:dyDescent="0.2">
      <c r="A46" s="336" t="s">
        <v>246</v>
      </c>
      <c r="B46" s="208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185"/>
      <c r="S46" s="185"/>
      <c r="T46" s="179"/>
    </row>
    <row r="47" spans="1:20" ht="15" x14ac:dyDescent="0.2">
      <c r="A47" s="336" t="s">
        <v>194</v>
      </c>
      <c r="B47" s="208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185"/>
      <c r="S47" s="185"/>
      <c r="T47" s="179"/>
    </row>
    <row r="48" spans="1:20" ht="15" x14ac:dyDescent="0.25">
      <c r="A48" s="357" t="s">
        <v>158</v>
      </c>
      <c r="B48" s="184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  <c r="P48" s="213"/>
      <c r="Q48" s="213"/>
      <c r="R48" s="185"/>
      <c r="S48" s="185"/>
      <c r="T48" s="179"/>
    </row>
    <row r="49" spans="1:20" x14ac:dyDescent="0.2">
      <c r="A49" s="559"/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185"/>
      <c r="S49" s="185"/>
      <c r="T49" s="179"/>
    </row>
    <row r="50" spans="1:20" ht="15.75" thickBot="1" x14ac:dyDescent="0.3">
      <c r="A50" s="550" t="s">
        <v>159</v>
      </c>
      <c r="B50" s="551"/>
      <c r="C50" s="552">
        <v>2004</v>
      </c>
      <c r="D50" s="552">
        <v>2005</v>
      </c>
      <c r="E50" s="552">
        <v>2006</v>
      </c>
      <c r="F50" s="552">
        <v>2007</v>
      </c>
      <c r="G50" s="552">
        <v>2008</v>
      </c>
      <c r="H50" s="552">
        <v>2009</v>
      </c>
      <c r="I50" s="552">
        <v>2010</v>
      </c>
      <c r="J50" s="552">
        <v>2011</v>
      </c>
      <c r="K50" s="552">
        <v>2012</v>
      </c>
      <c r="L50" s="552">
        <v>2013</v>
      </c>
      <c r="M50" s="552">
        <v>2014</v>
      </c>
      <c r="N50" s="552">
        <v>2015</v>
      </c>
      <c r="O50" s="552">
        <v>2016</v>
      </c>
      <c r="P50" s="552">
        <v>2017</v>
      </c>
      <c r="Q50" s="552">
        <v>2018</v>
      </c>
      <c r="R50" s="192">
        <v>2019</v>
      </c>
      <c r="S50" s="192">
        <v>2020</v>
      </c>
      <c r="T50" s="192">
        <v>2021</v>
      </c>
    </row>
    <row r="51" spans="1:20" ht="15" thickBot="1" x14ac:dyDescent="0.25">
      <c r="A51" s="411" t="s">
        <v>2</v>
      </c>
      <c r="B51" s="412"/>
      <c r="C51" s="413">
        <v>16031.744923872193</v>
      </c>
      <c r="D51" s="413">
        <v>5642.5209516189216</v>
      </c>
      <c r="E51" s="413">
        <v>6224.880877448797</v>
      </c>
      <c r="F51" s="413">
        <v>6864.6458184435123</v>
      </c>
      <c r="G51" s="413">
        <v>9894.2187201556408</v>
      </c>
      <c r="H51" s="413">
        <v>8997.501199410417</v>
      </c>
      <c r="I51" s="413">
        <v>11479.062038421484</v>
      </c>
      <c r="J51" s="413">
        <v>18620.007970186543</v>
      </c>
      <c r="K51" s="413">
        <v>17929.480673959722</v>
      </c>
      <c r="L51" s="413">
        <v>19758.772283262366</v>
      </c>
      <c r="M51" s="413">
        <v>19734.543255324585</v>
      </c>
      <c r="N51" s="413">
        <v>18498.862830497626</v>
      </c>
      <c r="O51" s="413">
        <v>18434.116810590884</v>
      </c>
      <c r="P51" s="413">
        <v>19644.294689732902</v>
      </c>
      <c r="Q51" s="413">
        <v>19836.846693462023</v>
      </c>
      <c r="R51" s="413">
        <v>18482.371624912983</v>
      </c>
      <c r="S51" s="413">
        <v>18663.534539960434</v>
      </c>
      <c r="T51" s="413">
        <f>SUM(T52:T58)</f>
        <v>18846.47320124082</v>
      </c>
    </row>
    <row r="52" spans="1:20" x14ac:dyDescent="0.2">
      <c r="A52" s="195">
        <v>1320</v>
      </c>
      <c r="B52" s="196" t="s">
        <v>256</v>
      </c>
      <c r="C52" s="197">
        <v>253.57809904056393</v>
      </c>
      <c r="D52" s="197">
        <v>126.78904952028196</v>
      </c>
      <c r="E52" s="197">
        <v>105.65754126690163</v>
      </c>
      <c r="F52" s="197">
        <v>63.394524760140982</v>
      </c>
      <c r="G52" s="197">
        <v>84.526033013521314</v>
      </c>
      <c r="H52" s="197">
        <v>112.41962390798334</v>
      </c>
      <c r="I52" s="197">
        <v>1304.4057414646609</v>
      </c>
      <c r="J52" s="197">
        <v>17.961782015373281</v>
      </c>
      <c r="K52" s="197">
        <v>17.29566518071077</v>
      </c>
      <c r="L52" s="197">
        <v>19.060290479553558</v>
      </c>
      <c r="M52" s="197">
        <v>19.036917959039087</v>
      </c>
      <c r="N52" s="197">
        <v>17.844919412800909</v>
      </c>
      <c r="O52" s="197">
        <v>17.782462194856105</v>
      </c>
      <c r="P52" s="197">
        <v>18.949859722278212</v>
      </c>
      <c r="Q52" s="197">
        <v>19.135604922986158</v>
      </c>
      <c r="R52" s="197">
        <v>17.829011179015168</v>
      </c>
      <c r="S52" s="197">
        <v>18.003769900631298</v>
      </c>
      <c r="T52" s="197">
        <v>18.180241595023894</v>
      </c>
    </row>
    <row r="53" spans="1:20" x14ac:dyDescent="0.2">
      <c r="A53" s="199" t="s">
        <v>257</v>
      </c>
      <c r="B53" s="177" t="s">
        <v>258</v>
      </c>
      <c r="C53" s="197">
        <v>6807.1170624172801</v>
      </c>
      <c r="D53" s="197">
        <v>1886.4158899202077</v>
      </c>
      <c r="E53" s="197">
        <v>2049.4544870501923</v>
      </c>
      <c r="F53" s="197">
        <v>1999.3932566204107</v>
      </c>
      <c r="G53" s="197">
        <v>2634.0571531361097</v>
      </c>
      <c r="H53" s="197">
        <v>2369.8147356095642</v>
      </c>
      <c r="I53" s="197">
        <v>991.40132695383841</v>
      </c>
      <c r="J53" s="197">
        <v>511.64393203800074</v>
      </c>
      <c r="K53" s="197">
        <v>492.66949864426874</v>
      </c>
      <c r="L53" s="197">
        <v>542.93510289783944</v>
      </c>
      <c r="M53" s="197">
        <v>542.26933330507688</v>
      </c>
      <c r="N53" s="197">
        <v>508.31508407418801</v>
      </c>
      <c r="O53" s="197">
        <v>506.53598127992836</v>
      </c>
      <c r="P53" s="197">
        <v>539.78946696806725</v>
      </c>
      <c r="Q53" s="197">
        <v>545.080445600703</v>
      </c>
      <c r="R53" s="197">
        <v>507.86193575744812</v>
      </c>
      <c r="S53" s="197">
        <v>512.83996296037731</v>
      </c>
      <c r="T53" s="197">
        <v>517.86678443806557</v>
      </c>
    </row>
    <row r="54" spans="1:20" x14ac:dyDescent="0.2">
      <c r="A54" s="199" t="s">
        <v>259</v>
      </c>
      <c r="B54" s="200" t="s">
        <v>260</v>
      </c>
      <c r="C54" s="197">
        <v>155.0448948419448</v>
      </c>
      <c r="D54" s="197">
        <v>56.149436216124869</v>
      </c>
      <c r="E54" s="197">
        <v>56.149436216124869</v>
      </c>
      <c r="F54" s="197">
        <v>45.281803400100706</v>
      </c>
      <c r="G54" s="197">
        <v>0</v>
      </c>
      <c r="H54" s="197">
        <v>45.281803400100706</v>
      </c>
      <c r="I54" s="197">
        <v>3000.7345477178733</v>
      </c>
      <c r="J54" s="197">
        <v>2475.5260040145722</v>
      </c>
      <c r="K54" s="197">
        <v>2383.7205503848841</v>
      </c>
      <c r="L54" s="197">
        <v>2626.9244714038819</v>
      </c>
      <c r="M54" s="197">
        <v>2623.7032274168755</v>
      </c>
      <c r="N54" s="197">
        <v>2459.4197840795387</v>
      </c>
      <c r="O54" s="197">
        <v>2450.8118148352601</v>
      </c>
      <c r="P54" s="197">
        <v>2611.7047002784911</v>
      </c>
      <c r="Q54" s="197">
        <v>2637.3044472345487</v>
      </c>
      <c r="R54" s="197">
        <v>2457.2272818890078</v>
      </c>
      <c r="S54" s="197">
        <v>2481.312851985494</v>
      </c>
      <c r="T54" s="197">
        <v>2505.634507156873</v>
      </c>
    </row>
    <row r="55" spans="1:20" ht="25.5" x14ac:dyDescent="0.2">
      <c r="A55" s="199" t="s">
        <v>261</v>
      </c>
      <c r="B55" s="200" t="s">
        <v>262</v>
      </c>
      <c r="C55" s="197">
        <v>6244.3606888738859</v>
      </c>
      <c r="D55" s="197">
        <v>2592.8360626897661</v>
      </c>
      <c r="E55" s="197">
        <v>2850.6404633810057</v>
      </c>
      <c r="F55" s="197">
        <v>3484.585710982416</v>
      </c>
      <c r="G55" s="197">
        <v>5832.29627793297</v>
      </c>
      <c r="H55" s="197">
        <v>5226.8785664736233</v>
      </c>
      <c r="I55" s="197">
        <v>5547.0209165123351</v>
      </c>
      <c r="J55" s="197">
        <v>14289.125880935777</v>
      </c>
      <c r="K55" s="197">
        <v>13759.210347290144</v>
      </c>
      <c r="L55" s="197">
        <v>15163.021673263664</v>
      </c>
      <c r="M55" s="197">
        <v>15144.428145767324</v>
      </c>
      <c r="N55" s="197">
        <v>14196.158243454083</v>
      </c>
      <c r="O55" s="197">
        <v>14146.471689601995</v>
      </c>
      <c r="P55" s="197">
        <v>15075.170757887674</v>
      </c>
      <c r="Q55" s="197">
        <v>15222.936528144983</v>
      </c>
      <c r="R55" s="197">
        <v>14183.5027755883</v>
      </c>
      <c r="S55" s="197">
        <v>14322.528478596332</v>
      </c>
      <c r="T55" s="197">
        <v>14462.916901829594</v>
      </c>
    </row>
    <row r="56" spans="1:20" x14ac:dyDescent="0.2">
      <c r="A56" s="199" t="s">
        <v>263</v>
      </c>
      <c r="B56" s="177" t="s">
        <v>264</v>
      </c>
      <c r="C56" s="197">
        <v>2505.0799277003712</v>
      </c>
      <c r="D56" s="197">
        <v>955.42552140248563</v>
      </c>
      <c r="E56" s="197">
        <v>1138.0739576645167</v>
      </c>
      <c r="F56" s="197">
        <v>1249.8024390143948</v>
      </c>
      <c r="G56" s="197">
        <v>1017.9442168399152</v>
      </c>
      <c r="H56" s="197">
        <v>887.85013970744865</v>
      </c>
      <c r="I56" s="197">
        <v>613.03973128632629</v>
      </c>
      <c r="J56" s="197">
        <v>791.87790909563546</v>
      </c>
      <c r="K56" s="197">
        <v>762.5109339372417</v>
      </c>
      <c r="L56" s="197">
        <v>840.30765760246004</v>
      </c>
      <c r="M56" s="197">
        <v>839.27723742146395</v>
      </c>
      <c r="N56" s="197">
        <v>786.72580819065388</v>
      </c>
      <c r="O56" s="197">
        <v>783.97226786198667</v>
      </c>
      <c r="P56" s="197">
        <v>835.43911632430616</v>
      </c>
      <c r="Q56" s="197">
        <v>843.62803215878557</v>
      </c>
      <c r="R56" s="197">
        <v>786.02446469940833</v>
      </c>
      <c r="S56" s="197">
        <v>793.72902157194824</v>
      </c>
      <c r="T56" s="197">
        <v>801.50909797252848</v>
      </c>
    </row>
    <row r="57" spans="1:20" ht="25.5" x14ac:dyDescent="0.2">
      <c r="A57" s="199" t="s">
        <v>265</v>
      </c>
      <c r="B57" s="200" t="s">
        <v>266</v>
      </c>
      <c r="C57" s="197">
        <v>0</v>
      </c>
      <c r="D57" s="197">
        <v>0</v>
      </c>
      <c r="E57" s="197">
        <v>0</v>
      </c>
      <c r="F57" s="197">
        <v>0</v>
      </c>
      <c r="G57" s="197">
        <v>141.27922660831419</v>
      </c>
      <c r="H57" s="197">
        <v>108.67632816024168</v>
      </c>
      <c r="I57" s="197">
        <v>0</v>
      </c>
      <c r="J57" s="197">
        <v>351.83961241878245</v>
      </c>
      <c r="K57" s="197">
        <v>338.79155912804038</v>
      </c>
      <c r="L57" s="197">
        <v>373.35745468772558</v>
      </c>
      <c r="M57" s="197">
        <v>372.89962825647149</v>
      </c>
      <c r="N57" s="197">
        <v>349.55048026251188</v>
      </c>
      <c r="O57" s="197">
        <v>348.32705358159313</v>
      </c>
      <c r="P57" s="197">
        <v>371.19431103050852</v>
      </c>
      <c r="Q57" s="197">
        <v>374.83273172672881</v>
      </c>
      <c r="R57" s="197">
        <v>349.23886603600306</v>
      </c>
      <c r="S57" s="197">
        <v>352.66208099471902</v>
      </c>
      <c r="T57" s="197">
        <v>356.11885006723276</v>
      </c>
    </row>
    <row r="58" spans="1:20" x14ac:dyDescent="0.2">
      <c r="A58" s="199" t="s">
        <v>267</v>
      </c>
      <c r="B58" s="200" t="s">
        <v>268</v>
      </c>
      <c r="C58" s="197">
        <v>66.564250998148026</v>
      </c>
      <c r="D58" s="197">
        <v>24.904991870055387</v>
      </c>
      <c r="E58" s="197">
        <v>24.904991870055387</v>
      </c>
      <c r="F58" s="197">
        <v>22.188083666049344</v>
      </c>
      <c r="G58" s="197">
        <v>184.11581262480945</v>
      </c>
      <c r="H58" s="197">
        <v>246.58000215145537</v>
      </c>
      <c r="I58" s="197">
        <v>22.459774486449948</v>
      </c>
      <c r="J58" s="197">
        <v>182.03284966840482</v>
      </c>
      <c r="K58" s="197">
        <v>175.28211939443014</v>
      </c>
      <c r="L58" s="197">
        <v>193.16563292724024</v>
      </c>
      <c r="M58" s="197">
        <v>192.92876519832885</v>
      </c>
      <c r="N58" s="197">
        <v>180.84851102384786</v>
      </c>
      <c r="O58" s="197">
        <v>180.2155412352644</v>
      </c>
      <c r="P58" s="197">
        <v>192.04647752157581</v>
      </c>
      <c r="Q58" s="197">
        <v>193.92890367328823</v>
      </c>
      <c r="R58" s="197">
        <v>180.68728976380078</v>
      </c>
      <c r="S58" s="197">
        <v>182.45837395093568</v>
      </c>
      <c r="T58" s="197">
        <v>184.24681818150265</v>
      </c>
    </row>
    <row r="59" spans="1:20" ht="15" thickBot="1" x14ac:dyDescent="0.25">
      <c r="A59" s="553"/>
      <c r="B59" s="554"/>
      <c r="C59" s="554"/>
      <c r="D59" s="554"/>
      <c r="E59" s="554"/>
      <c r="F59" s="554"/>
      <c r="G59" s="554"/>
      <c r="H59" s="554"/>
      <c r="I59" s="554"/>
      <c r="J59" s="554"/>
      <c r="K59" s="554"/>
      <c r="L59" s="554"/>
      <c r="M59" s="554"/>
      <c r="N59" s="554"/>
      <c r="O59" s="554"/>
      <c r="P59" s="554"/>
      <c r="Q59" s="554"/>
      <c r="R59" s="206"/>
      <c r="S59" s="206"/>
      <c r="T59" s="206"/>
    </row>
    <row r="60" spans="1:20" x14ac:dyDescent="0.2">
      <c r="A60" s="581" t="s">
        <v>311</v>
      </c>
      <c r="B60" s="177"/>
      <c r="C60" s="178"/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9"/>
      <c r="S60" s="179"/>
      <c r="T60" s="179"/>
    </row>
    <row r="61" spans="1:20" x14ac:dyDescent="0.2">
      <c r="A61" s="176"/>
      <c r="B61" s="177"/>
      <c r="C61" s="178"/>
      <c r="D61" s="178"/>
      <c r="E61" s="178"/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9"/>
      <c r="S61" s="179"/>
      <c r="T61" s="179"/>
    </row>
    <row r="62" spans="1:20" x14ac:dyDescent="0.2">
      <c r="A62" s="560"/>
      <c r="B62" s="560"/>
      <c r="C62" s="560"/>
      <c r="D62" s="560"/>
      <c r="E62" s="561"/>
      <c r="F62" s="561"/>
      <c r="G62" s="561"/>
      <c r="H62" s="561"/>
      <c r="I62" s="561"/>
      <c r="J62" s="561"/>
      <c r="K62" s="561"/>
      <c r="L62" s="561"/>
      <c r="M62" s="561"/>
      <c r="N62" s="561"/>
      <c r="O62" s="561"/>
      <c r="P62" s="561"/>
      <c r="Q62" s="561"/>
      <c r="R62" s="207"/>
      <c r="S62" s="207"/>
      <c r="T62" s="179"/>
    </row>
    <row r="63" spans="1:20" x14ac:dyDescent="0.2">
      <c r="A63" s="560"/>
      <c r="B63" s="560"/>
      <c r="C63" s="560"/>
      <c r="D63" s="560"/>
      <c r="E63" s="561"/>
      <c r="F63" s="561"/>
      <c r="G63" s="561"/>
      <c r="H63" s="561"/>
      <c r="I63" s="561"/>
      <c r="J63" s="561"/>
      <c r="K63" s="561"/>
      <c r="L63" s="561"/>
      <c r="M63" s="560"/>
      <c r="N63" s="560"/>
      <c r="O63" s="560"/>
      <c r="P63" s="560"/>
      <c r="Q63" s="560"/>
      <c r="R63" s="179"/>
      <c r="S63" s="179"/>
      <c r="T63" s="179"/>
    </row>
    <row r="64" spans="1:20" x14ac:dyDescent="0.2">
      <c r="A64" s="560"/>
      <c r="B64" s="560"/>
      <c r="C64" s="560"/>
      <c r="D64" s="560"/>
      <c r="E64" s="561"/>
      <c r="F64" s="561"/>
      <c r="G64" s="561"/>
      <c r="H64" s="561"/>
      <c r="I64" s="561"/>
      <c r="J64" s="561"/>
      <c r="K64" s="561"/>
      <c r="L64" s="561"/>
      <c r="M64" s="560"/>
      <c r="N64" s="560"/>
      <c r="O64" s="560"/>
      <c r="P64" s="560"/>
      <c r="Q64" s="560"/>
      <c r="R64" s="179"/>
      <c r="S64" s="179"/>
      <c r="T64" s="179"/>
    </row>
    <row r="65" spans="1:20" x14ac:dyDescent="0.2">
      <c r="A65" s="560"/>
      <c r="B65" s="560"/>
      <c r="C65" s="560"/>
      <c r="D65" s="560"/>
      <c r="E65" s="560"/>
      <c r="F65" s="560"/>
      <c r="G65" s="560"/>
      <c r="H65" s="560"/>
      <c r="I65" s="560"/>
      <c r="J65" s="560"/>
      <c r="K65" s="560"/>
      <c r="L65" s="560"/>
      <c r="M65" s="560"/>
      <c r="N65" s="560"/>
      <c r="O65" s="560"/>
      <c r="P65" s="560"/>
      <c r="Q65" s="560"/>
      <c r="R65" s="179"/>
      <c r="S65" s="179"/>
      <c r="T65" s="179"/>
    </row>
    <row r="66" spans="1:20" x14ac:dyDescent="0.2">
      <c r="A66" s="560"/>
      <c r="B66" s="560"/>
      <c r="C66" s="560"/>
      <c r="D66" s="560"/>
      <c r="E66" s="560"/>
      <c r="F66" s="560"/>
      <c r="G66" s="560"/>
      <c r="H66" s="560"/>
      <c r="I66" s="560"/>
      <c r="J66" s="560"/>
      <c r="K66" s="560"/>
      <c r="L66" s="560"/>
      <c r="M66" s="560"/>
      <c r="N66" s="560"/>
      <c r="O66" s="560"/>
      <c r="P66" s="560"/>
      <c r="Q66" s="560"/>
      <c r="R66" s="179"/>
      <c r="S66" s="179"/>
      <c r="T66" s="179"/>
    </row>
    <row r="67" spans="1:20" x14ac:dyDescent="0.2">
      <c r="A67" s="560"/>
      <c r="B67" s="560"/>
      <c r="C67" s="560"/>
      <c r="D67" s="560"/>
      <c r="E67" s="560"/>
      <c r="F67" s="560"/>
      <c r="G67" s="560"/>
      <c r="H67" s="560"/>
      <c r="I67" s="560"/>
      <c r="J67" s="560"/>
      <c r="K67" s="560"/>
      <c r="L67" s="560"/>
      <c r="M67" s="560"/>
      <c r="N67" s="560"/>
      <c r="O67" s="560"/>
      <c r="P67" s="560"/>
      <c r="Q67" s="560"/>
      <c r="R67" s="179"/>
      <c r="S67" s="179"/>
      <c r="T67" s="179"/>
    </row>
    <row r="68" spans="1:20" x14ac:dyDescent="0.2">
      <c r="A68" s="560"/>
      <c r="B68" s="560"/>
      <c r="C68" s="560"/>
      <c r="D68" s="560"/>
      <c r="E68" s="560"/>
      <c r="F68" s="560"/>
      <c r="G68" s="560"/>
      <c r="H68" s="560"/>
      <c r="I68" s="560"/>
      <c r="J68" s="560"/>
      <c r="K68" s="560"/>
      <c r="L68" s="560"/>
      <c r="M68" s="560"/>
      <c r="N68" s="560"/>
      <c r="O68" s="560"/>
      <c r="P68" s="560"/>
      <c r="Q68" s="560"/>
      <c r="R68" s="179"/>
      <c r="S68" s="179"/>
      <c r="T68" s="179"/>
    </row>
    <row r="69" spans="1:20" x14ac:dyDescent="0.2">
      <c r="A69" s="560"/>
      <c r="B69" s="560"/>
      <c r="C69" s="560"/>
      <c r="D69" s="560"/>
      <c r="E69" s="560"/>
      <c r="F69" s="560"/>
      <c r="G69" s="560"/>
      <c r="H69" s="560"/>
      <c r="I69" s="560"/>
      <c r="J69" s="560"/>
      <c r="K69" s="560"/>
      <c r="L69" s="560"/>
      <c r="M69" s="560"/>
      <c r="N69" s="560"/>
      <c r="O69" s="560"/>
      <c r="P69" s="560"/>
      <c r="Q69" s="560"/>
      <c r="R69" s="179"/>
      <c r="S69" s="179"/>
      <c r="T69" s="179"/>
    </row>
    <row r="70" spans="1:20" x14ac:dyDescent="0.2">
      <c r="A70" s="560"/>
      <c r="B70" s="560"/>
      <c r="C70" s="560"/>
      <c r="D70" s="560"/>
      <c r="E70" s="560"/>
      <c r="F70" s="560"/>
      <c r="G70" s="560"/>
      <c r="H70" s="560"/>
      <c r="I70" s="560"/>
      <c r="J70" s="560"/>
      <c r="K70" s="560"/>
      <c r="L70" s="560"/>
      <c r="M70" s="560"/>
      <c r="N70" s="560"/>
      <c r="O70" s="560"/>
      <c r="P70" s="560"/>
      <c r="Q70" s="560"/>
      <c r="R70" s="179"/>
      <c r="S70" s="179"/>
      <c r="T70" s="179"/>
    </row>
    <row r="71" spans="1:20" x14ac:dyDescent="0.2">
      <c r="A71" s="560"/>
      <c r="B71" s="560"/>
      <c r="C71" s="560"/>
      <c r="D71" s="560"/>
      <c r="E71" s="560"/>
      <c r="F71" s="560"/>
      <c r="G71" s="560"/>
      <c r="H71" s="560"/>
      <c r="I71" s="560"/>
      <c r="J71" s="560"/>
      <c r="K71" s="560"/>
      <c r="L71" s="560"/>
      <c r="M71" s="560"/>
      <c r="N71" s="560"/>
      <c r="O71" s="560"/>
      <c r="P71" s="560"/>
      <c r="Q71" s="560"/>
      <c r="R71" s="179"/>
      <c r="S71" s="179"/>
      <c r="T71" s="179"/>
    </row>
    <row r="72" spans="1:20" x14ac:dyDescent="0.2">
      <c r="A72" s="560"/>
      <c r="B72" s="560"/>
      <c r="C72" s="560"/>
      <c r="D72" s="560"/>
      <c r="E72" s="560"/>
      <c r="F72" s="560"/>
      <c r="G72" s="560"/>
      <c r="H72" s="560"/>
      <c r="I72" s="560"/>
      <c r="J72" s="560"/>
      <c r="K72" s="560"/>
      <c r="L72" s="560"/>
      <c r="M72" s="560"/>
      <c r="N72" s="560"/>
      <c r="O72" s="560"/>
      <c r="P72" s="560"/>
      <c r="Q72" s="560"/>
      <c r="R72" s="179"/>
      <c r="S72" s="179"/>
      <c r="T72" s="179"/>
    </row>
    <row r="73" spans="1:20" x14ac:dyDescent="0.2">
      <c r="A73" s="560"/>
      <c r="B73" s="560"/>
      <c r="C73" s="560"/>
      <c r="D73" s="560"/>
      <c r="E73" s="560"/>
      <c r="F73" s="560"/>
      <c r="G73" s="560"/>
      <c r="H73" s="560"/>
      <c r="I73" s="560"/>
      <c r="J73" s="560"/>
      <c r="K73" s="560"/>
      <c r="L73" s="560"/>
      <c r="M73" s="560"/>
      <c r="N73" s="560"/>
      <c r="O73" s="560"/>
      <c r="P73" s="560"/>
      <c r="Q73" s="560"/>
      <c r="R73" s="179"/>
      <c r="S73" s="179"/>
      <c r="T73" s="179"/>
    </row>
    <row r="74" spans="1:20" x14ac:dyDescent="0.2">
      <c r="A74" s="560"/>
      <c r="B74" s="560"/>
      <c r="C74" s="560"/>
      <c r="D74" s="560"/>
      <c r="E74" s="560"/>
      <c r="F74" s="560"/>
      <c r="G74" s="560"/>
      <c r="H74" s="560"/>
      <c r="I74" s="560"/>
      <c r="J74" s="560"/>
      <c r="K74" s="560"/>
      <c r="L74" s="560"/>
      <c r="M74" s="560"/>
      <c r="N74" s="560"/>
      <c r="O74" s="560"/>
      <c r="P74" s="560"/>
      <c r="Q74" s="560"/>
      <c r="R74" s="179"/>
      <c r="S74" s="179"/>
      <c r="T74" s="179"/>
    </row>
    <row r="75" spans="1:20" x14ac:dyDescent="0.2">
      <c r="A75" s="560"/>
      <c r="B75" s="560"/>
      <c r="C75" s="560"/>
      <c r="D75" s="560"/>
      <c r="E75" s="560"/>
      <c r="F75" s="560"/>
      <c r="G75" s="560"/>
      <c r="H75" s="560"/>
      <c r="I75" s="560"/>
      <c r="J75" s="560"/>
      <c r="K75" s="560"/>
      <c r="L75" s="560"/>
      <c r="M75" s="560"/>
      <c r="N75" s="560"/>
      <c r="O75" s="560"/>
      <c r="P75" s="560"/>
      <c r="Q75" s="560"/>
      <c r="R75" s="179"/>
      <c r="S75" s="179"/>
      <c r="T75" s="179"/>
    </row>
    <row r="76" spans="1:20" x14ac:dyDescent="0.2">
      <c r="A76" s="560"/>
      <c r="B76" s="560"/>
      <c r="C76" s="560"/>
      <c r="D76" s="560"/>
      <c r="E76" s="560"/>
      <c r="F76" s="560"/>
      <c r="G76" s="560"/>
      <c r="H76" s="560"/>
      <c r="I76" s="560"/>
      <c r="J76" s="560"/>
      <c r="K76" s="560"/>
      <c r="L76" s="560"/>
      <c r="M76" s="560"/>
      <c r="N76" s="560"/>
      <c r="O76" s="560"/>
      <c r="P76" s="560"/>
      <c r="Q76" s="560"/>
      <c r="R76" s="179"/>
      <c r="S76" s="179"/>
      <c r="T76" s="179"/>
    </row>
    <row r="77" spans="1:20" x14ac:dyDescent="0.2">
      <c r="A77" s="560"/>
      <c r="B77" s="560"/>
      <c r="C77" s="560"/>
      <c r="D77" s="560"/>
      <c r="E77" s="560"/>
      <c r="F77" s="560"/>
      <c r="G77" s="560"/>
      <c r="H77" s="560"/>
      <c r="I77" s="560"/>
      <c r="J77" s="560"/>
      <c r="K77" s="560"/>
      <c r="L77" s="560"/>
      <c r="M77" s="560"/>
      <c r="N77" s="560"/>
      <c r="O77" s="560"/>
      <c r="P77" s="560"/>
      <c r="Q77" s="560"/>
      <c r="R77" s="179"/>
      <c r="S77" s="179"/>
    </row>
    <row r="78" spans="1:20" x14ac:dyDescent="0.2">
      <c r="A78" s="560"/>
      <c r="B78" s="560"/>
      <c r="C78" s="560"/>
      <c r="D78" s="560"/>
      <c r="E78" s="560"/>
      <c r="F78" s="560"/>
      <c r="G78" s="560"/>
      <c r="H78" s="560"/>
      <c r="I78" s="560"/>
      <c r="J78" s="560"/>
      <c r="K78" s="560"/>
      <c r="L78" s="560"/>
      <c r="M78" s="560"/>
      <c r="N78" s="560"/>
      <c r="O78" s="560"/>
      <c r="P78" s="560"/>
      <c r="Q78" s="560"/>
      <c r="R78" s="179"/>
      <c r="S78" s="179"/>
    </row>
    <row r="79" spans="1:20" x14ac:dyDescent="0.2">
      <c r="A79" s="560"/>
      <c r="B79" s="560"/>
      <c r="C79" s="560"/>
      <c r="D79" s="560"/>
      <c r="E79" s="560"/>
      <c r="F79" s="560"/>
      <c r="G79" s="560"/>
      <c r="H79" s="560"/>
      <c r="I79" s="560"/>
      <c r="J79" s="560"/>
      <c r="K79" s="560"/>
      <c r="L79" s="560"/>
      <c r="M79" s="560"/>
      <c r="N79" s="560"/>
      <c r="O79" s="560"/>
      <c r="P79" s="560"/>
      <c r="Q79" s="560"/>
      <c r="R79" s="179"/>
      <c r="S79" s="179"/>
    </row>
    <row r="80" spans="1:20" x14ac:dyDescent="0.2">
      <c r="A80" s="560"/>
      <c r="B80" s="560"/>
      <c r="C80" s="560"/>
      <c r="D80" s="560"/>
      <c r="E80" s="560"/>
      <c r="F80" s="560"/>
      <c r="G80" s="560"/>
      <c r="H80" s="560"/>
      <c r="I80" s="560"/>
      <c r="J80" s="560"/>
      <c r="K80" s="560"/>
      <c r="L80" s="560"/>
      <c r="M80" s="560"/>
      <c r="N80" s="560"/>
      <c r="O80" s="560"/>
      <c r="P80" s="560"/>
      <c r="Q80" s="560"/>
      <c r="R80" s="179"/>
      <c r="S80" s="179"/>
    </row>
    <row r="81" spans="1:19" x14ac:dyDescent="0.2">
      <c r="A81" s="560"/>
      <c r="B81" s="560"/>
      <c r="C81" s="560"/>
      <c r="D81" s="560"/>
      <c r="E81" s="560"/>
      <c r="F81" s="560"/>
      <c r="G81" s="560"/>
      <c r="H81" s="560"/>
      <c r="I81" s="560"/>
      <c r="J81" s="560"/>
      <c r="K81" s="560"/>
      <c r="L81" s="560"/>
      <c r="M81" s="560"/>
      <c r="N81" s="560"/>
      <c r="O81" s="560"/>
      <c r="P81" s="560"/>
      <c r="Q81" s="560"/>
      <c r="R81" s="179"/>
      <c r="S81" s="179"/>
    </row>
    <row r="82" spans="1:19" x14ac:dyDescent="0.2">
      <c r="A82" s="560"/>
      <c r="B82" s="560"/>
      <c r="C82" s="560"/>
      <c r="D82" s="560"/>
      <c r="E82" s="560"/>
      <c r="F82" s="560"/>
      <c r="G82" s="560"/>
      <c r="H82" s="560"/>
      <c r="I82" s="560"/>
      <c r="J82" s="560"/>
      <c r="K82" s="560"/>
      <c r="L82" s="560"/>
      <c r="M82" s="560"/>
      <c r="N82" s="560"/>
      <c r="O82" s="560"/>
      <c r="P82" s="560"/>
      <c r="Q82" s="560"/>
      <c r="R82" s="179"/>
      <c r="S82" s="179"/>
    </row>
    <row r="83" spans="1:19" x14ac:dyDescent="0.2">
      <c r="A83" s="560"/>
      <c r="B83" s="560"/>
      <c r="C83" s="560"/>
      <c r="D83" s="560"/>
      <c r="E83" s="560"/>
      <c r="F83" s="560"/>
      <c r="G83" s="560"/>
      <c r="H83" s="560"/>
      <c r="I83" s="560"/>
      <c r="J83" s="560"/>
      <c r="K83" s="560"/>
      <c r="L83" s="560"/>
      <c r="M83" s="560"/>
      <c r="N83" s="560"/>
      <c r="O83" s="560"/>
      <c r="P83" s="560"/>
      <c r="Q83" s="560"/>
      <c r="R83" s="179"/>
      <c r="S83" s="179"/>
    </row>
    <row r="84" spans="1:19" x14ac:dyDescent="0.2">
      <c r="A84" s="560"/>
      <c r="B84" s="560"/>
      <c r="C84" s="560"/>
      <c r="D84" s="560"/>
      <c r="E84" s="560"/>
      <c r="F84" s="560"/>
      <c r="G84" s="560"/>
      <c r="H84" s="560"/>
      <c r="I84" s="560"/>
      <c r="J84" s="560"/>
      <c r="K84" s="560"/>
      <c r="L84" s="560"/>
      <c r="M84" s="560"/>
      <c r="N84" s="560"/>
      <c r="O84" s="560"/>
      <c r="P84" s="560"/>
      <c r="Q84" s="560"/>
      <c r="R84" s="179"/>
      <c r="S84" s="179"/>
    </row>
    <row r="85" spans="1:19" x14ac:dyDescent="0.2">
      <c r="A85" s="560"/>
      <c r="B85" s="560"/>
      <c r="C85" s="560"/>
      <c r="D85" s="560"/>
      <c r="E85" s="560"/>
      <c r="F85" s="560"/>
      <c r="G85" s="560"/>
      <c r="H85" s="560"/>
      <c r="I85" s="560"/>
      <c r="J85" s="560"/>
      <c r="K85" s="560"/>
      <c r="L85" s="560"/>
      <c r="M85" s="560"/>
      <c r="N85" s="560"/>
      <c r="O85" s="560"/>
      <c r="P85" s="560"/>
      <c r="Q85" s="560"/>
      <c r="R85" s="179"/>
      <c r="S85" s="179"/>
    </row>
    <row r="86" spans="1:19" x14ac:dyDescent="0.2">
      <c r="A86" s="560"/>
      <c r="B86" s="560"/>
      <c r="C86" s="560"/>
      <c r="D86" s="560"/>
      <c r="E86" s="560"/>
      <c r="F86" s="560"/>
      <c r="G86" s="560"/>
      <c r="H86" s="560"/>
      <c r="I86" s="560"/>
      <c r="J86" s="560"/>
      <c r="K86" s="560"/>
      <c r="L86" s="560"/>
      <c r="M86" s="560"/>
      <c r="N86" s="560"/>
      <c r="O86" s="560"/>
      <c r="P86" s="560"/>
      <c r="Q86" s="560"/>
      <c r="R86" s="179"/>
      <c r="S86" s="179"/>
    </row>
    <row r="87" spans="1:19" x14ac:dyDescent="0.2">
      <c r="A87" s="560"/>
      <c r="B87" s="560"/>
      <c r="C87" s="560"/>
      <c r="D87" s="560"/>
      <c r="E87" s="560"/>
      <c r="F87" s="560"/>
      <c r="G87" s="560"/>
      <c r="H87" s="560"/>
      <c r="I87" s="560"/>
      <c r="J87" s="560"/>
      <c r="K87" s="560"/>
      <c r="L87" s="560"/>
      <c r="M87" s="560"/>
      <c r="N87" s="560"/>
      <c r="O87" s="560"/>
      <c r="P87" s="560"/>
      <c r="Q87" s="560"/>
      <c r="R87" s="179"/>
      <c r="S87" s="179"/>
    </row>
    <row r="88" spans="1:19" x14ac:dyDescent="0.2">
      <c r="A88" s="560"/>
      <c r="B88" s="560"/>
      <c r="C88" s="560"/>
      <c r="D88" s="560"/>
      <c r="E88" s="560"/>
      <c r="F88" s="560"/>
      <c r="G88" s="560"/>
      <c r="H88" s="560"/>
      <c r="I88" s="560"/>
      <c r="J88" s="560"/>
      <c r="K88" s="560"/>
      <c r="L88" s="560"/>
      <c r="M88" s="560"/>
      <c r="N88" s="560"/>
      <c r="O88" s="560"/>
      <c r="P88" s="560"/>
      <c r="Q88" s="560"/>
      <c r="R88" s="179"/>
      <c r="S88" s="179"/>
    </row>
    <row r="89" spans="1:19" x14ac:dyDescent="0.2">
      <c r="A89" s="560"/>
      <c r="B89" s="560"/>
      <c r="C89" s="560"/>
      <c r="D89" s="560"/>
      <c r="E89" s="560"/>
      <c r="F89" s="560"/>
      <c r="G89" s="560"/>
      <c r="H89" s="560"/>
      <c r="I89" s="560"/>
      <c r="J89" s="560"/>
      <c r="K89" s="560"/>
      <c r="L89" s="560"/>
      <c r="M89" s="560"/>
      <c r="N89" s="560"/>
      <c r="O89" s="560"/>
      <c r="P89" s="560"/>
      <c r="Q89" s="560"/>
      <c r="R89" s="179"/>
      <c r="S89" s="179"/>
    </row>
    <row r="90" spans="1:19" x14ac:dyDescent="0.2">
      <c r="A90" s="560"/>
      <c r="B90" s="560"/>
      <c r="C90" s="560"/>
      <c r="D90" s="560"/>
      <c r="E90" s="560"/>
      <c r="F90" s="560"/>
      <c r="G90" s="560"/>
      <c r="H90" s="560"/>
      <c r="I90" s="560"/>
      <c r="J90" s="560"/>
      <c r="K90" s="560"/>
      <c r="L90" s="560"/>
      <c r="M90" s="560"/>
      <c r="N90" s="560"/>
      <c r="O90" s="560"/>
      <c r="P90" s="560"/>
      <c r="Q90" s="560"/>
      <c r="R90" s="179"/>
      <c r="S90" s="179"/>
    </row>
    <row r="91" spans="1:19" x14ac:dyDescent="0.2">
      <c r="A91" s="560"/>
      <c r="B91" s="560"/>
      <c r="C91" s="560"/>
      <c r="D91" s="560"/>
      <c r="E91" s="560"/>
      <c r="F91" s="560"/>
      <c r="G91" s="560"/>
      <c r="H91" s="560"/>
      <c r="I91" s="560"/>
      <c r="J91" s="560"/>
      <c r="K91" s="560"/>
      <c r="L91" s="560"/>
      <c r="M91" s="560"/>
      <c r="N91" s="560"/>
      <c r="O91" s="560"/>
      <c r="P91" s="560"/>
      <c r="Q91" s="560"/>
      <c r="R91" s="179"/>
      <c r="S91" s="179"/>
    </row>
    <row r="92" spans="1:19" x14ac:dyDescent="0.2">
      <c r="A92" s="560"/>
      <c r="B92" s="560"/>
      <c r="C92" s="560"/>
      <c r="D92" s="560"/>
      <c r="E92" s="560"/>
      <c r="F92" s="560"/>
      <c r="G92" s="560"/>
      <c r="H92" s="560"/>
      <c r="I92" s="560"/>
      <c r="J92" s="560"/>
      <c r="K92" s="560"/>
      <c r="L92" s="560"/>
      <c r="M92" s="560"/>
      <c r="N92" s="560"/>
      <c r="O92" s="560"/>
      <c r="P92" s="560"/>
      <c r="Q92" s="560"/>
      <c r="R92" s="179"/>
      <c r="S92" s="179"/>
    </row>
    <row r="93" spans="1:19" x14ac:dyDescent="0.2">
      <c r="A93" s="560"/>
      <c r="B93" s="560"/>
      <c r="C93" s="560"/>
      <c r="D93" s="560"/>
      <c r="E93" s="560"/>
      <c r="F93" s="560"/>
      <c r="G93" s="560"/>
      <c r="H93" s="560"/>
      <c r="I93" s="560"/>
      <c r="J93" s="560"/>
      <c r="K93" s="560"/>
      <c r="L93" s="560"/>
      <c r="M93" s="560"/>
      <c r="N93" s="560"/>
      <c r="O93" s="560"/>
      <c r="P93" s="560"/>
      <c r="Q93" s="560"/>
      <c r="R93" s="179"/>
      <c r="S93" s="179"/>
    </row>
    <row r="94" spans="1:19" x14ac:dyDescent="0.2">
      <c r="A94" s="560"/>
      <c r="B94" s="560"/>
      <c r="C94" s="560"/>
      <c r="D94" s="560"/>
      <c r="E94" s="560"/>
      <c r="F94" s="560"/>
      <c r="G94" s="560"/>
      <c r="H94" s="560"/>
      <c r="I94" s="560"/>
      <c r="J94" s="560"/>
      <c r="K94" s="560"/>
      <c r="L94" s="560"/>
      <c r="M94" s="560"/>
      <c r="N94" s="560"/>
      <c r="O94" s="560"/>
      <c r="P94" s="560"/>
      <c r="Q94" s="560"/>
      <c r="R94" s="179"/>
      <c r="S94" s="179"/>
    </row>
    <row r="95" spans="1:19" x14ac:dyDescent="0.2">
      <c r="A95" s="560"/>
      <c r="B95" s="560"/>
      <c r="C95" s="560"/>
      <c r="D95" s="560"/>
      <c r="E95" s="560"/>
      <c r="F95" s="560"/>
      <c r="G95" s="560"/>
      <c r="H95" s="560"/>
      <c r="I95" s="560"/>
      <c r="J95" s="560"/>
      <c r="K95" s="560"/>
      <c r="L95" s="560"/>
      <c r="M95" s="560"/>
      <c r="N95" s="560"/>
      <c r="O95" s="560"/>
      <c r="P95" s="560"/>
      <c r="Q95" s="560"/>
      <c r="R95" s="179"/>
      <c r="S95" s="179"/>
    </row>
    <row r="96" spans="1:19" x14ac:dyDescent="0.2">
      <c r="A96" s="560"/>
      <c r="B96" s="560"/>
      <c r="C96" s="560"/>
      <c r="D96" s="560"/>
      <c r="E96" s="560"/>
      <c r="F96" s="560"/>
      <c r="G96" s="560"/>
      <c r="H96" s="560"/>
      <c r="I96" s="560"/>
      <c r="J96" s="560"/>
      <c r="K96" s="560"/>
      <c r="L96" s="560"/>
      <c r="M96" s="560"/>
      <c r="N96" s="560"/>
      <c r="O96" s="560"/>
      <c r="P96" s="560"/>
      <c r="Q96" s="560"/>
      <c r="R96" s="179"/>
      <c r="S96" s="179"/>
    </row>
    <row r="97" spans="1:19" x14ac:dyDescent="0.2">
      <c r="A97" s="560"/>
      <c r="B97" s="560"/>
      <c r="C97" s="560"/>
      <c r="D97" s="560"/>
      <c r="E97" s="560"/>
      <c r="F97" s="560"/>
      <c r="G97" s="560"/>
      <c r="H97" s="560"/>
      <c r="I97" s="560"/>
      <c r="J97" s="560"/>
      <c r="K97" s="560"/>
      <c r="L97" s="560"/>
      <c r="M97" s="560"/>
      <c r="N97" s="560"/>
      <c r="O97" s="560"/>
      <c r="P97" s="560"/>
      <c r="Q97" s="560"/>
      <c r="R97" s="179"/>
      <c r="S97" s="179"/>
    </row>
    <row r="98" spans="1:19" x14ac:dyDescent="0.2">
      <c r="A98" s="560"/>
      <c r="B98" s="560"/>
      <c r="C98" s="560"/>
      <c r="D98" s="560"/>
      <c r="E98" s="560"/>
      <c r="F98" s="560"/>
      <c r="G98" s="560"/>
      <c r="H98" s="560"/>
      <c r="I98" s="560"/>
      <c r="J98" s="560"/>
      <c r="K98" s="560"/>
      <c r="L98" s="560"/>
      <c r="M98" s="560"/>
      <c r="N98" s="560"/>
      <c r="O98" s="560"/>
      <c r="P98" s="560"/>
      <c r="Q98" s="560"/>
      <c r="R98" s="179"/>
      <c r="S98" s="179"/>
    </row>
    <row r="99" spans="1:19" x14ac:dyDescent="0.2">
      <c r="A99" s="560"/>
      <c r="B99" s="560"/>
      <c r="C99" s="560"/>
      <c r="D99" s="560"/>
      <c r="E99" s="560"/>
      <c r="F99" s="560"/>
      <c r="G99" s="560"/>
      <c r="H99" s="560"/>
      <c r="I99" s="560"/>
      <c r="J99" s="560"/>
      <c r="K99" s="560"/>
      <c r="L99" s="560"/>
      <c r="M99" s="560"/>
      <c r="N99" s="560"/>
      <c r="O99" s="560"/>
      <c r="P99" s="560"/>
      <c r="Q99" s="560"/>
      <c r="R99" s="179"/>
      <c r="S99" s="179"/>
    </row>
    <row r="100" spans="1:19" x14ac:dyDescent="0.2">
      <c r="A100" s="560"/>
      <c r="B100" s="560"/>
      <c r="C100" s="560"/>
      <c r="D100" s="560"/>
      <c r="E100" s="560"/>
      <c r="F100" s="560"/>
      <c r="G100" s="560"/>
      <c r="H100" s="560"/>
      <c r="I100" s="560"/>
      <c r="J100" s="560"/>
      <c r="K100" s="560"/>
      <c r="L100" s="560"/>
      <c r="M100" s="560"/>
      <c r="N100" s="560"/>
      <c r="O100" s="560"/>
      <c r="P100" s="560"/>
      <c r="Q100" s="560"/>
      <c r="R100" s="179"/>
      <c r="S100" s="179"/>
    </row>
    <row r="101" spans="1:19" x14ac:dyDescent="0.2">
      <c r="A101" s="560"/>
      <c r="B101" s="560"/>
      <c r="C101" s="560"/>
      <c r="D101" s="560"/>
      <c r="E101" s="560"/>
      <c r="F101" s="560"/>
      <c r="G101" s="560"/>
      <c r="H101" s="560"/>
      <c r="I101" s="560"/>
      <c r="J101" s="560"/>
      <c r="K101" s="560"/>
      <c r="L101" s="560"/>
      <c r="M101" s="560"/>
      <c r="N101" s="560"/>
      <c r="O101" s="560"/>
      <c r="P101" s="560"/>
      <c r="Q101" s="560"/>
      <c r="R101" s="179"/>
      <c r="S101" s="179"/>
    </row>
    <row r="102" spans="1:19" x14ac:dyDescent="0.2">
      <c r="A102" s="560"/>
      <c r="B102" s="560"/>
      <c r="C102" s="560"/>
      <c r="D102" s="560"/>
      <c r="E102" s="560"/>
      <c r="F102" s="560"/>
      <c r="G102" s="560"/>
      <c r="H102" s="560"/>
      <c r="I102" s="560"/>
      <c r="J102" s="560"/>
      <c r="K102" s="560"/>
      <c r="L102" s="560"/>
      <c r="M102" s="560"/>
      <c r="N102" s="560"/>
      <c r="O102" s="560"/>
      <c r="P102" s="560"/>
      <c r="Q102" s="560"/>
      <c r="R102" s="179"/>
      <c r="S102" s="179"/>
    </row>
    <row r="103" spans="1:19" x14ac:dyDescent="0.2">
      <c r="A103" s="560"/>
      <c r="B103" s="560"/>
      <c r="C103" s="560"/>
      <c r="D103" s="560"/>
      <c r="E103" s="560"/>
      <c r="F103" s="560"/>
      <c r="G103" s="560"/>
      <c r="H103" s="560"/>
      <c r="I103" s="560"/>
      <c r="J103" s="560"/>
      <c r="K103" s="560"/>
      <c r="L103" s="560"/>
      <c r="M103" s="560"/>
      <c r="N103" s="560"/>
      <c r="O103" s="560"/>
      <c r="P103" s="560"/>
      <c r="Q103" s="560"/>
      <c r="R103" s="179"/>
      <c r="S103" s="179"/>
    </row>
    <row r="104" spans="1:19" x14ac:dyDescent="0.2">
      <c r="A104" s="560"/>
      <c r="B104" s="560"/>
      <c r="C104" s="560"/>
      <c r="D104" s="560"/>
      <c r="E104" s="560"/>
      <c r="F104" s="560"/>
      <c r="G104" s="560"/>
      <c r="H104" s="560"/>
      <c r="I104" s="560"/>
      <c r="J104" s="560"/>
      <c r="K104" s="560"/>
      <c r="L104" s="560"/>
      <c r="M104" s="560"/>
      <c r="N104" s="560"/>
      <c r="O104" s="560"/>
      <c r="P104" s="560"/>
      <c r="Q104" s="560"/>
      <c r="R104" s="179"/>
      <c r="S104" s="179"/>
    </row>
    <row r="105" spans="1:19" x14ac:dyDescent="0.2">
      <c r="A105" s="560"/>
      <c r="B105" s="560"/>
      <c r="C105" s="560"/>
      <c r="D105" s="560"/>
      <c r="E105" s="560"/>
      <c r="F105" s="560"/>
      <c r="G105" s="560"/>
      <c r="H105" s="560"/>
      <c r="I105" s="560"/>
      <c r="J105" s="560"/>
      <c r="K105" s="560"/>
      <c r="L105" s="560"/>
      <c r="M105" s="560"/>
      <c r="N105" s="560"/>
      <c r="O105" s="560"/>
      <c r="P105" s="560"/>
      <c r="Q105" s="560"/>
      <c r="R105" s="179"/>
      <c r="S105" s="179"/>
    </row>
    <row r="106" spans="1:19" x14ac:dyDescent="0.2">
      <c r="A106" s="560"/>
      <c r="B106" s="560"/>
      <c r="C106" s="560"/>
      <c r="D106" s="560"/>
      <c r="E106" s="560"/>
      <c r="F106" s="560"/>
      <c r="G106" s="560"/>
      <c r="H106" s="560"/>
      <c r="I106" s="560"/>
      <c r="J106" s="560"/>
      <c r="K106" s="560"/>
      <c r="L106" s="560"/>
      <c r="M106" s="560"/>
      <c r="N106" s="560"/>
      <c r="O106" s="560"/>
      <c r="P106" s="560"/>
      <c r="Q106" s="560"/>
      <c r="R106" s="179"/>
      <c r="S106" s="179"/>
    </row>
    <row r="107" spans="1:19" x14ac:dyDescent="0.2">
      <c r="A107" s="560"/>
      <c r="B107" s="560"/>
      <c r="C107" s="560"/>
      <c r="D107" s="560"/>
      <c r="E107" s="560"/>
      <c r="F107" s="560"/>
      <c r="G107" s="560"/>
      <c r="H107" s="560"/>
      <c r="I107" s="560"/>
      <c r="J107" s="560"/>
      <c r="K107" s="560"/>
      <c r="L107" s="560"/>
      <c r="M107" s="560"/>
      <c r="N107" s="560"/>
      <c r="O107" s="560"/>
      <c r="P107" s="560"/>
      <c r="Q107" s="560"/>
      <c r="R107" s="179"/>
      <c r="S107" s="179"/>
    </row>
    <row r="108" spans="1:19" x14ac:dyDescent="0.2">
      <c r="A108" s="560"/>
      <c r="B108" s="560"/>
      <c r="C108" s="560"/>
      <c r="D108" s="560"/>
      <c r="E108" s="560"/>
      <c r="F108" s="560"/>
      <c r="G108" s="560"/>
      <c r="H108" s="560"/>
      <c r="I108" s="560"/>
      <c r="J108" s="560"/>
      <c r="K108" s="560"/>
      <c r="L108" s="560"/>
      <c r="M108" s="560"/>
      <c r="N108" s="560"/>
      <c r="O108" s="560"/>
      <c r="P108" s="560"/>
      <c r="Q108" s="560"/>
      <c r="R108" s="179"/>
      <c r="S108" s="179"/>
    </row>
    <row r="109" spans="1:19" x14ac:dyDescent="0.2">
      <c r="A109" s="560"/>
      <c r="B109" s="560"/>
      <c r="C109" s="560"/>
      <c r="D109" s="560"/>
      <c r="E109" s="560"/>
      <c r="F109" s="560"/>
      <c r="G109" s="560"/>
      <c r="H109" s="560"/>
      <c r="I109" s="560"/>
      <c r="J109" s="560"/>
      <c r="K109" s="560"/>
      <c r="L109" s="560"/>
      <c r="M109" s="560"/>
      <c r="N109" s="560"/>
      <c r="O109" s="560"/>
      <c r="P109" s="560"/>
      <c r="Q109" s="560"/>
      <c r="R109" s="179"/>
      <c r="S109" s="179"/>
    </row>
    <row r="110" spans="1:19" x14ac:dyDescent="0.2">
      <c r="A110" s="560"/>
      <c r="B110" s="560"/>
      <c r="C110" s="560"/>
      <c r="D110" s="560"/>
      <c r="E110" s="560"/>
      <c r="F110" s="560"/>
      <c r="G110" s="560"/>
      <c r="H110" s="560"/>
      <c r="I110" s="560"/>
      <c r="J110" s="560"/>
      <c r="K110" s="560"/>
      <c r="L110" s="560"/>
      <c r="M110" s="560"/>
      <c r="N110" s="560"/>
      <c r="O110" s="560"/>
      <c r="P110" s="560"/>
      <c r="Q110" s="560"/>
      <c r="R110" s="179"/>
      <c r="S110" s="179"/>
    </row>
    <row r="111" spans="1:19" x14ac:dyDescent="0.2">
      <c r="A111" s="560"/>
      <c r="B111" s="560"/>
      <c r="C111" s="560"/>
      <c r="D111" s="560"/>
      <c r="E111" s="560"/>
      <c r="F111" s="560"/>
      <c r="G111" s="560"/>
      <c r="H111" s="560"/>
      <c r="I111" s="560"/>
      <c r="J111" s="560"/>
      <c r="K111" s="560"/>
      <c r="L111" s="560"/>
      <c r="M111" s="560"/>
      <c r="N111" s="560"/>
      <c r="O111" s="560"/>
      <c r="P111" s="560"/>
      <c r="Q111" s="560"/>
      <c r="R111" s="179"/>
      <c r="S111" s="179"/>
    </row>
    <row r="112" spans="1:19" x14ac:dyDescent="0.2">
      <c r="A112" s="560"/>
      <c r="B112" s="560"/>
      <c r="C112" s="560"/>
      <c r="D112" s="560"/>
      <c r="E112" s="560"/>
      <c r="F112" s="560"/>
      <c r="G112" s="560"/>
      <c r="H112" s="560"/>
      <c r="I112" s="560"/>
      <c r="J112" s="560"/>
      <c r="K112" s="560"/>
      <c r="L112" s="560"/>
      <c r="M112" s="560"/>
      <c r="N112" s="560"/>
      <c r="O112" s="560"/>
      <c r="P112" s="560"/>
      <c r="Q112" s="560"/>
      <c r="R112" s="179"/>
      <c r="S112" s="179"/>
    </row>
    <row r="113" spans="1:19" x14ac:dyDescent="0.2">
      <c r="A113" s="560"/>
      <c r="B113" s="560"/>
      <c r="C113" s="560"/>
      <c r="D113" s="560"/>
      <c r="E113" s="560"/>
      <c r="F113" s="560"/>
      <c r="G113" s="560"/>
      <c r="H113" s="560"/>
      <c r="I113" s="560"/>
      <c r="J113" s="560"/>
      <c r="K113" s="560"/>
      <c r="L113" s="560"/>
      <c r="M113" s="560"/>
      <c r="N113" s="560"/>
      <c r="O113" s="560"/>
      <c r="P113" s="560"/>
      <c r="Q113" s="560"/>
      <c r="R113" s="179"/>
      <c r="S113" s="179"/>
    </row>
    <row r="114" spans="1:19" x14ac:dyDescent="0.2">
      <c r="A114" s="560"/>
      <c r="B114" s="560"/>
      <c r="C114" s="560"/>
      <c r="D114" s="560"/>
      <c r="E114" s="560"/>
      <c r="F114" s="560"/>
      <c r="G114" s="560"/>
      <c r="H114" s="560"/>
      <c r="I114" s="560"/>
      <c r="J114" s="560"/>
      <c r="K114" s="560"/>
      <c r="L114" s="560"/>
      <c r="M114" s="560"/>
      <c r="N114" s="560"/>
      <c r="O114" s="560"/>
      <c r="P114" s="560"/>
      <c r="Q114" s="560"/>
      <c r="R114" s="179"/>
      <c r="S114" s="179"/>
    </row>
    <row r="115" spans="1:19" x14ac:dyDescent="0.2">
      <c r="A115" s="560"/>
      <c r="B115" s="560"/>
      <c r="C115" s="560"/>
      <c r="D115" s="560"/>
      <c r="E115" s="560"/>
      <c r="F115" s="560"/>
      <c r="G115" s="560"/>
      <c r="H115" s="560"/>
      <c r="I115" s="560"/>
      <c r="J115" s="560"/>
      <c r="K115" s="560"/>
      <c r="L115" s="560"/>
      <c r="M115" s="560"/>
      <c r="N115" s="560"/>
      <c r="O115" s="560"/>
      <c r="P115" s="560"/>
      <c r="Q115" s="560"/>
      <c r="R115" s="179"/>
      <c r="S115" s="179"/>
    </row>
    <row r="116" spans="1:19" x14ac:dyDescent="0.2">
      <c r="A116" s="560"/>
      <c r="B116" s="560"/>
      <c r="C116" s="560"/>
      <c r="D116" s="560"/>
      <c r="E116" s="560"/>
      <c r="F116" s="560"/>
      <c r="G116" s="560"/>
      <c r="H116" s="560"/>
      <c r="I116" s="560"/>
      <c r="J116" s="560"/>
      <c r="K116" s="560"/>
      <c r="L116" s="560"/>
      <c r="M116" s="560"/>
      <c r="N116" s="560"/>
      <c r="O116" s="560"/>
      <c r="P116" s="560"/>
      <c r="Q116" s="560"/>
      <c r="R116" s="179"/>
      <c r="S116" s="179"/>
    </row>
    <row r="117" spans="1:19" x14ac:dyDescent="0.2">
      <c r="A117" s="560"/>
      <c r="B117" s="560"/>
      <c r="C117" s="560"/>
      <c r="D117" s="560"/>
      <c r="E117" s="560"/>
      <c r="F117" s="560"/>
      <c r="G117" s="560"/>
      <c r="H117" s="560"/>
      <c r="I117" s="560"/>
      <c r="J117" s="560"/>
      <c r="K117" s="560"/>
      <c r="L117" s="560"/>
      <c r="M117" s="560"/>
      <c r="N117" s="560"/>
      <c r="O117" s="560"/>
      <c r="P117" s="560"/>
      <c r="Q117" s="560"/>
      <c r="R117" s="179"/>
      <c r="S117" s="179"/>
    </row>
    <row r="118" spans="1:19" x14ac:dyDescent="0.2">
      <c r="A118" s="560"/>
      <c r="B118" s="560"/>
      <c r="C118" s="560"/>
      <c r="D118" s="560"/>
      <c r="E118" s="560"/>
      <c r="F118" s="560"/>
      <c r="G118" s="560"/>
      <c r="H118" s="560"/>
      <c r="I118" s="560"/>
      <c r="J118" s="560"/>
      <c r="K118" s="560"/>
      <c r="L118" s="560"/>
      <c r="M118" s="560"/>
      <c r="N118" s="560"/>
      <c r="O118" s="560"/>
      <c r="P118" s="560"/>
      <c r="Q118" s="560"/>
      <c r="R118" s="179"/>
      <c r="S118" s="179"/>
    </row>
    <row r="119" spans="1:19" x14ac:dyDescent="0.2">
      <c r="A119" s="560"/>
      <c r="B119" s="560"/>
      <c r="C119" s="560"/>
      <c r="D119" s="560"/>
      <c r="E119" s="560"/>
      <c r="F119" s="560"/>
      <c r="G119" s="560"/>
      <c r="H119" s="560"/>
      <c r="I119" s="560"/>
      <c r="J119" s="560"/>
      <c r="K119" s="560"/>
      <c r="L119" s="560"/>
      <c r="M119" s="560"/>
      <c r="N119" s="560"/>
      <c r="O119" s="560"/>
      <c r="P119" s="560"/>
      <c r="Q119" s="560"/>
      <c r="R119" s="179"/>
      <c r="S119" s="179"/>
    </row>
    <row r="120" spans="1:19" x14ac:dyDescent="0.2">
      <c r="A120" s="560"/>
      <c r="B120" s="560"/>
      <c r="C120" s="560"/>
      <c r="D120" s="560"/>
      <c r="E120" s="560"/>
      <c r="F120" s="560"/>
      <c r="G120" s="560"/>
      <c r="H120" s="560"/>
      <c r="I120" s="560"/>
      <c r="J120" s="560"/>
      <c r="K120" s="560"/>
      <c r="L120" s="560"/>
      <c r="M120" s="560"/>
      <c r="N120" s="560"/>
      <c r="O120" s="560"/>
      <c r="P120" s="560"/>
      <c r="Q120" s="560"/>
      <c r="R120" s="179"/>
      <c r="S120" s="179"/>
    </row>
    <row r="121" spans="1:19" x14ac:dyDescent="0.2">
      <c r="A121" s="560"/>
      <c r="B121" s="560"/>
      <c r="C121" s="560"/>
      <c r="D121" s="560"/>
      <c r="E121" s="560"/>
      <c r="F121" s="560"/>
      <c r="G121" s="560"/>
      <c r="H121" s="560"/>
      <c r="I121" s="560"/>
      <c r="J121" s="560"/>
      <c r="K121" s="560"/>
      <c r="L121" s="560"/>
      <c r="M121" s="560"/>
      <c r="N121" s="560"/>
      <c r="O121" s="560"/>
      <c r="P121" s="560"/>
      <c r="Q121" s="560"/>
      <c r="R121" s="179"/>
      <c r="S121" s="179"/>
    </row>
    <row r="122" spans="1:19" x14ac:dyDescent="0.2">
      <c r="A122" s="560"/>
      <c r="B122" s="560"/>
      <c r="C122" s="560"/>
      <c r="D122" s="560"/>
      <c r="E122" s="560"/>
      <c r="F122" s="560"/>
      <c r="G122" s="560"/>
      <c r="H122" s="560"/>
      <c r="I122" s="560"/>
      <c r="J122" s="560"/>
      <c r="K122" s="560"/>
      <c r="L122" s="560"/>
      <c r="M122" s="560"/>
      <c r="N122" s="560"/>
      <c r="O122" s="560"/>
      <c r="P122" s="560"/>
      <c r="Q122" s="560"/>
      <c r="R122" s="179"/>
      <c r="S122" s="179"/>
    </row>
    <row r="123" spans="1:19" x14ac:dyDescent="0.2">
      <c r="A123" s="560"/>
      <c r="B123" s="560"/>
      <c r="C123" s="560"/>
      <c r="D123" s="560"/>
      <c r="E123" s="560"/>
      <c r="F123" s="560"/>
      <c r="G123" s="560"/>
      <c r="H123" s="560"/>
      <c r="I123" s="560"/>
      <c r="J123" s="560"/>
      <c r="K123" s="560"/>
      <c r="L123" s="560"/>
      <c r="M123" s="560"/>
      <c r="N123" s="560"/>
      <c r="O123" s="560"/>
      <c r="P123" s="560"/>
      <c r="Q123" s="560"/>
      <c r="R123" s="179"/>
      <c r="S123" s="179"/>
    </row>
    <row r="124" spans="1:19" x14ac:dyDescent="0.2">
      <c r="A124" s="560"/>
      <c r="B124" s="560"/>
      <c r="C124" s="560"/>
      <c r="D124" s="560"/>
      <c r="E124" s="560"/>
      <c r="F124" s="560"/>
      <c r="G124" s="560"/>
      <c r="H124" s="560"/>
      <c r="I124" s="560"/>
      <c r="J124" s="560"/>
      <c r="K124" s="560"/>
      <c r="L124" s="560"/>
      <c r="M124" s="560"/>
      <c r="N124" s="560"/>
      <c r="O124" s="560"/>
      <c r="P124" s="560"/>
      <c r="Q124" s="560"/>
      <c r="R124" s="179"/>
      <c r="S124" s="179"/>
    </row>
    <row r="125" spans="1:19" x14ac:dyDescent="0.2">
      <c r="A125" s="560"/>
      <c r="B125" s="560"/>
      <c r="C125" s="560"/>
      <c r="D125" s="560"/>
      <c r="E125" s="560"/>
      <c r="F125" s="560"/>
      <c r="G125" s="560"/>
      <c r="H125" s="560"/>
      <c r="I125" s="560"/>
      <c r="J125" s="560"/>
      <c r="K125" s="560"/>
      <c r="L125" s="560"/>
      <c r="M125" s="560"/>
      <c r="N125" s="560"/>
      <c r="O125" s="560"/>
      <c r="P125" s="560"/>
      <c r="Q125" s="560"/>
      <c r="R125" s="179"/>
      <c r="S125" s="179"/>
    </row>
    <row r="126" spans="1:19" x14ac:dyDescent="0.2">
      <c r="A126" s="560"/>
      <c r="B126" s="560"/>
      <c r="C126" s="560"/>
      <c r="D126" s="560"/>
      <c r="E126" s="560"/>
      <c r="F126" s="560"/>
      <c r="G126" s="560"/>
      <c r="H126" s="560"/>
      <c r="I126" s="560"/>
      <c r="J126" s="560"/>
      <c r="K126" s="560"/>
      <c r="L126" s="560"/>
      <c r="M126" s="560"/>
      <c r="N126" s="560"/>
      <c r="O126" s="560"/>
      <c r="P126" s="560"/>
      <c r="Q126" s="560"/>
      <c r="R126" s="179"/>
      <c r="S126" s="179"/>
    </row>
    <row r="127" spans="1:19" x14ac:dyDescent="0.2">
      <c r="A127" s="560"/>
      <c r="B127" s="560"/>
      <c r="C127" s="560"/>
      <c r="D127" s="560"/>
      <c r="E127" s="560"/>
      <c r="F127" s="560"/>
      <c r="G127" s="560"/>
      <c r="H127" s="560"/>
      <c r="I127" s="560"/>
      <c r="J127" s="560"/>
      <c r="K127" s="560"/>
      <c r="L127" s="560"/>
      <c r="M127" s="560"/>
      <c r="N127" s="560"/>
      <c r="O127" s="560"/>
      <c r="P127" s="560"/>
      <c r="Q127" s="560"/>
      <c r="R127" s="179"/>
      <c r="S127" s="179"/>
    </row>
    <row r="128" spans="1:19" x14ac:dyDescent="0.2">
      <c r="A128" s="560"/>
      <c r="B128" s="560"/>
      <c r="C128" s="560"/>
      <c r="D128" s="560"/>
      <c r="E128" s="560"/>
      <c r="F128" s="560"/>
      <c r="G128" s="560"/>
      <c r="H128" s="560"/>
      <c r="I128" s="560"/>
      <c r="J128" s="560"/>
      <c r="K128" s="560"/>
      <c r="L128" s="560"/>
      <c r="M128" s="560"/>
      <c r="N128" s="560"/>
      <c r="O128" s="560"/>
      <c r="P128" s="560"/>
      <c r="Q128" s="560"/>
      <c r="R128" s="179"/>
      <c r="S128" s="179"/>
    </row>
    <row r="129" spans="1:19" x14ac:dyDescent="0.2">
      <c r="A129" s="560"/>
      <c r="B129" s="560"/>
      <c r="C129" s="560"/>
      <c r="D129" s="560"/>
      <c r="E129" s="560"/>
      <c r="F129" s="560"/>
      <c r="G129" s="560"/>
      <c r="H129" s="560"/>
      <c r="I129" s="560"/>
      <c r="J129" s="560"/>
      <c r="K129" s="560"/>
      <c r="L129" s="560"/>
      <c r="M129" s="560"/>
      <c r="N129" s="560"/>
      <c r="O129" s="560"/>
      <c r="P129" s="560"/>
      <c r="Q129" s="560"/>
      <c r="R129" s="179"/>
      <c r="S129" s="179"/>
    </row>
    <row r="130" spans="1:19" x14ac:dyDescent="0.2">
      <c r="A130" s="560"/>
      <c r="B130" s="560"/>
      <c r="C130" s="560"/>
      <c r="D130" s="560"/>
      <c r="E130" s="560"/>
      <c r="F130" s="560"/>
      <c r="G130" s="560"/>
      <c r="H130" s="560"/>
      <c r="I130" s="560"/>
      <c r="J130" s="560"/>
      <c r="K130" s="560"/>
      <c r="L130" s="560"/>
      <c r="M130" s="560"/>
      <c r="N130" s="560"/>
      <c r="O130" s="560"/>
      <c r="P130" s="560"/>
      <c r="Q130" s="560"/>
      <c r="R130" s="179"/>
      <c r="S130" s="179"/>
    </row>
    <row r="131" spans="1:19" x14ac:dyDescent="0.2">
      <c r="A131" s="560"/>
      <c r="B131" s="560"/>
      <c r="C131" s="560"/>
      <c r="D131" s="560"/>
      <c r="E131" s="560"/>
      <c r="F131" s="560"/>
      <c r="G131" s="560"/>
      <c r="H131" s="560"/>
      <c r="I131" s="560"/>
      <c r="J131" s="560"/>
      <c r="K131" s="560"/>
      <c r="L131" s="560"/>
      <c r="M131" s="560"/>
      <c r="N131" s="560"/>
      <c r="O131" s="560"/>
      <c r="P131" s="560"/>
      <c r="Q131" s="560"/>
      <c r="R131" s="179"/>
      <c r="S131" s="179"/>
    </row>
    <row r="132" spans="1:19" x14ac:dyDescent="0.2">
      <c r="A132" s="560"/>
      <c r="B132" s="560"/>
      <c r="C132" s="560"/>
      <c r="D132" s="560"/>
      <c r="E132" s="560"/>
      <c r="F132" s="560"/>
      <c r="G132" s="560"/>
      <c r="H132" s="560"/>
      <c r="I132" s="560"/>
      <c r="J132" s="560"/>
      <c r="K132" s="560"/>
      <c r="L132" s="560"/>
      <c r="M132" s="560"/>
      <c r="N132" s="560"/>
      <c r="O132" s="560"/>
      <c r="P132" s="560"/>
      <c r="Q132" s="560"/>
      <c r="R132" s="179"/>
      <c r="S132" s="179"/>
    </row>
    <row r="133" spans="1:19" x14ac:dyDescent="0.2">
      <c r="A133" s="560"/>
      <c r="B133" s="560"/>
      <c r="C133" s="560"/>
      <c r="D133" s="560"/>
      <c r="E133" s="560"/>
      <c r="F133" s="560"/>
      <c r="G133" s="560"/>
      <c r="H133" s="560"/>
      <c r="I133" s="560"/>
      <c r="J133" s="560"/>
      <c r="K133" s="560"/>
      <c r="L133" s="560"/>
      <c r="M133" s="560"/>
      <c r="N133" s="560"/>
      <c r="O133" s="560"/>
      <c r="P133" s="560"/>
      <c r="Q133" s="560"/>
      <c r="R133" s="179"/>
      <c r="S133" s="179"/>
    </row>
    <row r="134" spans="1:19" x14ac:dyDescent="0.2">
      <c r="A134" s="560"/>
      <c r="B134" s="560"/>
      <c r="C134" s="560"/>
      <c r="D134" s="560"/>
      <c r="E134" s="560"/>
      <c r="F134" s="560"/>
      <c r="G134" s="560"/>
      <c r="H134" s="560"/>
      <c r="I134" s="560"/>
      <c r="J134" s="560"/>
      <c r="K134" s="560"/>
      <c r="L134" s="560"/>
      <c r="M134" s="560"/>
      <c r="N134" s="560"/>
      <c r="O134" s="560"/>
      <c r="P134" s="560"/>
      <c r="Q134" s="560"/>
      <c r="R134" s="179"/>
      <c r="S134" s="179"/>
    </row>
    <row r="135" spans="1:19" x14ac:dyDescent="0.2">
      <c r="A135" s="560"/>
      <c r="B135" s="560"/>
      <c r="C135" s="560"/>
      <c r="D135" s="560"/>
      <c r="E135" s="560"/>
      <c r="F135" s="560"/>
      <c r="G135" s="560"/>
      <c r="H135" s="560"/>
      <c r="I135" s="560"/>
      <c r="J135" s="560"/>
      <c r="K135" s="560"/>
      <c r="L135" s="560"/>
      <c r="M135" s="560"/>
      <c r="N135" s="560"/>
      <c r="O135" s="560"/>
      <c r="P135" s="560"/>
      <c r="Q135" s="560"/>
      <c r="R135" s="179"/>
      <c r="S135" s="179"/>
    </row>
    <row r="136" spans="1:19" x14ac:dyDescent="0.2">
      <c r="A136" s="560"/>
      <c r="B136" s="560"/>
      <c r="C136" s="560"/>
      <c r="D136" s="560"/>
      <c r="E136" s="560"/>
      <c r="F136" s="560"/>
      <c r="G136" s="560"/>
      <c r="H136" s="560"/>
      <c r="I136" s="560"/>
      <c r="J136" s="560"/>
      <c r="K136" s="560"/>
      <c r="L136" s="560"/>
      <c r="M136" s="560"/>
      <c r="N136" s="560"/>
      <c r="O136" s="560"/>
      <c r="P136" s="560"/>
      <c r="Q136" s="560"/>
      <c r="R136" s="179"/>
      <c r="S136" s="179"/>
    </row>
    <row r="137" spans="1:19" x14ac:dyDescent="0.2">
      <c r="A137" s="560"/>
      <c r="B137" s="560"/>
      <c r="C137" s="560"/>
      <c r="D137" s="560"/>
      <c r="E137" s="560"/>
      <c r="F137" s="560"/>
      <c r="G137" s="560"/>
      <c r="H137" s="560"/>
      <c r="I137" s="560"/>
      <c r="J137" s="560"/>
      <c r="K137" s="560"/>
      <c r="L137" s="560"/>
      <c r="M137" s="560"/>
      <c r="N137" s="560"/>
      <c r="O137" s="560"/>
      <c r="P137" s="560"/>
      <c r="Q137" s="560"/>
      <c r="R137" s="179"/>
      <c r="S137" s="179"/>
    </row>
    <row r="138" spans="1:19" x14ac:dyDescent="0.2">
      <c r="A138" s="560"/>
      <c r="B138" s="560"/>
      <c r="C138" s="560"/>
      <c r="D138" s="560"/>
      <c r="E138" s="560"/>
      <c r="F138" s="560"/>
      <c r="G138" s="560"/>
      <c r="H138" s="560"/>
      <c r="I138" s="560"/>
      <c r="J138" s="560"/>
      <c r="K138" s="560"/>
      <c r="L138" s="560"/>
      <c r="M138" s="560"/>
      <c r="N138" s="560"/>
      <c r="O138" s="560"/>
      <c r="P138" s="560"/>
      <c r="Q138" s="560"/>
      <c r="R138" s="179"/>
      <c r="S138" s="179"/>
    </row>
    <row r="139" spans="1:19" x14ac:dyDescent="0.2">
      <c r="A139" s="560"/>
      <c r="B139" s="560"/>
      <c r="C139" s="560"/>
      <c r="D139" s="560"/>
      <c r="E139" s="560"/>
      <c r="F139" s="560"/>
      <c r="G139" s="560"/>
      <c r="H139" s="560"/>
      <c r="I139" s="560"/>
      <c r="J139" s="560"/>
      <c r="K139" s="560"/>
      <c r="L139" s="560"/>
      <c r="M139" s="560"/>
      <c r="N139" s="560"/>
      <c r="O139" s="560"/>
      <c r="P139" s="560"/>
      <c r="Q139" s="560"/>
      <c r="R139" s="179"/>
      <c r="S139" s="179"/>
    </row>
    <row r="140" spans="1:19" x14ac:dyDescent="0.2">
      <c r="A140" s="560"/>
      <c r="B140" s="560"/>
      <c r="C140" s="560"/>
      <c r="D140" s="560"/>
      <c r="E140" s="560"/>
      <c r="F140" s="560"/>
      <c r="G140" s="560"/>
      <c r="H140" s="560"/>
      <c r="I140" s="560"/>
      <c r="J140" s="560"/>
      <c r="K140" s="560"/>
      <c r="L140" s="560"/>
      <c r="M140" s="560"/>
      <c r="N140" s="560"/>
      <c r="O140" s="560"/>
      <c r="P140" s="560"/>
      <c r="Q140" s="560"/>
      <c r="R140" s="179"/>
      <c r="S140" s="179"/>
    </row>
    <row r="141" spans="1:19" x14ac:dyDescent="0.2">
      <c r="A141" s="560"/>
      <c r="B141" s="560"/>
      <c r="C141" s="560"/>
      <c r="D141" s="560"/>
      <c r="E141" s="560"/>
      <c r="F141" s="560"/>
      <c r="G141" s="560"/>
      <c r="H141" s="560"/>
      <c r="I141" s="560"/>
      <c r="J141" s="560"/>
      <c r="K141" s="560"/>
      <c r="L141" s="560"/>
      <c r="M141" s="560"/>
      <c r="N141" s="560"/>
      <c r="O141" s="560"/>
      <c r="P141" s="560"/>
      <c r="Q141" s="560"/>
      <c r="R141" s="179"/>
      <c r="S141" s="179"/>
    </row>
    <row r="142" spans="1:19" x14ac:dyDescent="0.2">
      <c r="A142" s="560"/>
      <c r="B142" s="560"/>
      <c r="C142" s="560"/>
      <c r="D142" s="560"/>
      <c r="E142" s="560"/>
      <c r="F142" s="560"/>
      <c r="G142" s="560"/>
      <c r="H142" s="560"/>
      <c r="I142" s="560"/>
      <c r="J142" s="560"/>
      <c r="K142" s="560"/>
      <c r="L142" s="560"/>
      <c r="M142" s="560"/>
      <c r="N142" s="560"/>
      <c r="O142" s="560"/>
      <c r="P142" s="560"/>
      <c r="Q142" s="560"/>
      <c r="R142" s="179"/>
      <c r="S142" s="179"/>
    </row>
    <row r="143" spans="1:19" x14ac:dyDescent="0.2">
      <c r="A143" s="560"/>
      <c r="B143" s="560"/>
      <c r="C143" s="560"/>
      <c r="D143" s="560"/>
      <c r="E143" s="560"/>
      <c r="F143" s="560"/>
      <c r="G143" s="560"/>
      <c r="H143" s="560"/>
      <c r="I143" s="560"/>
      <c r="J143" s="560"/>
      <c r="K143" s="560"/>
      <c r="L143" s="560"/>
      <c r="M143" s="560"/>
      <c r="N143" s="560"/>
      <c r="O143" s="560"/>
      <c r="P143" s="560"/>
      <c r="Q143" s="560"/>
      <c r="R143" s="179"/>
      <c r="S143" s="179"/>
    </row>
    <row r="144" spans="1:19" x14ac:dyDescent="0.2">
      <c r="A144" s="560"/>
      <c r="B144" s="560"/>
      <c r="C144" s="560"/>
      <c r="D144" s="560"/>
      <c r="E144" s="560"/>
      <c r="F144" s="560"/>
      <c r="G144" s="560"/>
      <c r="H144" s="560"/>
      <c r="I144" s="560"/>
      <c r="J144" s="560"/>
      <c r="K144" s="560"/>
      <c r="L144" s="560"/>
      <c r="M144" s="560"/>
      <c r="N144" s="560"/>
      <c r="O144" s="560"/>
      <c r="P144" s="560"/>
      <c r="Q144" s="560"/>
      <c r="R144" s="179"/>
      <c r="S144" s="179"/>
    </row>
    <row r="145" spans="1:19" x14ac:dyDescent="0.2">
      <c r="A145" s="560"/>
      <c r="B145" s="560"/>
      <c r="C145" s="560"/>
      <c r="D145" s="560"/>
      <c r="E145" s="560"/>
      <c r="F145" s="560"/>
      <c r="G145" s="560"/>
      <c r="H145" s="560"/>
      <c r="I145" s="560"/>
      <c r="J145" s="560"/>
      <c r="K145" s="560"/>
      <c r="L145" s="560"/>
      <c r="M145" s="560"/>
      <c r="N145" s="560"/>
      <c r="O145" s="560"/>
      <c r="P145" s="560"/>
      <c r="Q145" s="560"/>
      <c r="R145" s="179"/>
      <c r="S145" s="179"/>
    </row>
    <row r="146" spans="1:19" x14ac:dyDescent="0.2">
      <c r="A146" s="560"/>
      <c r="B146" s="560"/>
      <c r="C146" s="560"/>
      <c r="D146" s="560"/>
      <c r="E146" s="560"/>
      <c r="F146" s="560"/>
      <c r="G146" s="560"/>
      <c r="H146" s="560"/>
      <c r="I146" s="560"/>
      <c r="J146" s="560"/>
      <c r="K146" s="560"/>
      <c r="L146" s="560"/>
      <c r="M146" s="560"/>
      <c r="N146" s="560"/>
      <c r="O146" s="560"/>
      <c r="P146" s="560"/>
      <c r="Q146" s="560"/>
      <c r="R146" s="179"/>
      <c r="S146" s="179"/>
    </row>
    <row r="147" spans="1:19" x14ac:dyDescent="0.2">
      <c r="A147" s="560"/>
      <c r="B147" s="560"/>
      <c r="C147" s="560"/>
      <c r="D147" s="560"/>
      <c r="E147" s="560"/>
      <c r="F147" s="560"/>
      <c r="G147" s="560"/>
      <c r="H147" s="560"/>
      <c r="I147" s="560"/>
      <c r="J147" s="560"/>
      <c r="K147" s="560"/>
      <c r="L147" s="560"/>
      <c r="M147" s="560"/>
      <c r="N147" s="560"/>
      <c r="O147" s="560"/>
      <c r="P147" s="560"/>
      <c r="Q147" s="560"/>
      <c r="R147" s="179"/>
      <c r="S147" s="179"/>
    </row>
    <row r="148" spans="1:19" x14ac:dyDescent="0.2">
      <c r="A148" s="560"/>
      <c r="B148" s="560"/>
      <c r="C148" s="560"/>
      <c r="D148" s="560"/>
      <c r="E148" s="560"/>
      <c r="F148" s="560"/>
      <c r="G148" s="560"/>
      <c r="H148" s="560"/>
      <c r="I148" s="560"/>
      <c r="J148" s="560"/>
      <c r="K148" s="560"/>
      <c r="L148" s="560"/>
      <c r="M148" s="560"/>
      <c r="N148" s="560"/>
      <c r="O148" s="560"/>
      <c r="P148" s="560"/>
      <c r="Q148" s="560"/>
      <c r="R148" s="179"/>
      <c r="S148" s="179"/>
    </row>
    <row r="149" spans="1:19" x14ac:dyDescent="0.2">
      <c r="A149" s="560"/>
      <c r="B149" s="560"/>
      <c r="C149" s="560"/>
      <c r="D149" s="560"/>
      <c r="E149" s="560"/>
      <c r="F149" s="560"/>
      <c r="G149" s="560"/>
      <c r="H149" s="560"/>
      <c r="I149" s="560"/>
      <c r="J149" s="560"/>
      <c r="K149" s="560"/>
      <c r="L149" s="560"/>
      <c r="M149" s="560"/>
      <c r="N149" s="560"/>
      <c r="O149" s="560"/>
      <c r="P149" s="560"/>
      <c r="Q149" s="560"/>
      <c r="R149" s="179"/>
      <c r="S149" s="179"/>
    </row>
    <row r="150" spans="1:19" x14ac:dyDescent="0.2">
      <c r="A150" s="560"/>
      <c r="B150" s="560"/>
      <c r="C150" s="560"/>
      <c r="D150" s="560"/>
      <c r="E150" s="560"/>
      <c r="F150" s="560"/>
      <c r="G150" s="560"/>
      <c r="H150" s="560"/>
      <c r="I150" s="560"/>
      <c r="J150" s="560"/>
      <c r="K150" s="560"/>
      <c r="L150" s="560"/>
      <c r="M150" s="560"/>
      <c r="N150" s="560"/>
      <c r="O150" s="560"/>
      <c r="P150" s="560"/>
      <c r="Q150" s="560"/>
      <c r="R150" s="179"/>
      <c r="S150" s="179"/>
    </row>
    <row r="151" spans="1:19" x14ac:dyDescent="0.2">
      <c r="A151" s="560"/>
      <c r="B151" s="560"/>
      <c r="C151" s="560"/>
      <c r="D151" s="560"/>
      <c r="E151" s="560"/>
      <c r="F151" s="560"/>
      <c r="G151" s="560"/>
      <c r="H151" s="560"/>
      <c r="I151" s="560"/>
      <c r="J151" s="560"/>
      <c r="K151" s="560"/>
      <c r="L151" s="560"/>
      <c r="M151" s="560"/>
      <c r="N151" s="560"/>
      <c r="O151" s="560"/>
      <c r="P151" s="560"/>
      <c r="Q151" s="560"/>
      <c r="R151" s="179"/>
    </row>
    <row r="152" spans="1:19" x14ac:dyDescent="0.2">
      <c r="A152" s="560"/>
      <c r="B152" s="560"/>
      <c r="C152" s="560"/>
      <c r="D152" s="560"/>
      <c r="E152" s="560"/>
      <c r="F152" s="560"/>
      <c r="G152" s="560"/>
      <c r="H152" s="560"/>
      <c r="I152" s="560"/>
      <c r="J152" s="560"/>
      <c r="K152" s="560"/>
      <c r="L152" s="560"/>
      <c r="M152" s="560"/>
      <c r="N152" s="560"/>
      <c r="O152" s="560"/>
      <c r="P152" s="560"/>
      <c r="Q152" s="560"/>
      <c r="R152" s="179"/>
    </row>
    <row r="153" spans="1:19" x14ac:dyDescent="0.2">
      <c r="A153" s="560"/>
      <c r="B153" s="560"/>
      <c r="C153" s="560"/>
      <c r="D153" s="560"/>
      <c r="E153" s="560"/>
      <c r="F153" s="560"/>
      <c r="G153" s="560"/>
      <c r="H153" s="560"/>
      <c r="I153" s="560"/>
      <c r="J153" s="560"/>
      <c r="K153" s="560"/>
      <c r="L153" s="560"/>
      <c r="M153" s="560"/>
      <c r="N153" s="560"/>
      <c r="O153" s="560"/>
      <c r="P153" s="560"/>
      <c r="Q153" s="560"/>
      <c r="R153" s="179"/>
    </row>
    <row r="154" spans="1:19" x14ac:dyDescent="0.2">
      <c r="A154" s="560"/>
      <c r="B154" s="560"/>
      <c r="C154" s="560"/>
      <c r="D154" s="560"/>
      <c r="E154" s="560"/>
      <c r="F154" s="560"/>
      <c r="G154" s="560"/>
      <c r="H154" s="560"/>
      <c r="I154" s="560"/>
      <c r="J154" s="560"/>
      <c r="K154" s="560"/>
      <c r="L154" s="560"/>
      <c r="M154" s="560"/>
      <c r="N154" s="560"/>
      <c r="O154" s="560"/>
      <c r="P154" s="560"/>
      <c r="Q154" s="560"/>
      <c r="R154" s="179"/>
    </row>
    <row r="155" spans="1:19" x14ac:dyDescent="0.2">
      <c r="A155" s="560"/>
      <c r="B155" s="560"/>
      <c r="C155" s="560"/>
      <c r="D155" s="560"/>
      <c r="E155" s="560"/>
      <c r="F155" s="560"/>
      <c r="G155" s="560"/>
      <c r="H155" s="560"/>
      <c r="I155" s="560"/>
      <c r="J155" s="560"/>
      <c r="K155" s="560"/>
      <c r="L155" s="560"/>
      <c r="M155" s="560"/>
      <c r="N155" s="560"/>
      <c r="O155" s="560"/>
      <c r="P155" s="560"/>
      <c r="Q155" s="560"/>
      <c r="R155" s="179"/>
    </row>
    <row r="156" spans="1:19" x14ac:dyDescent="0.2">
      <c r="A156" s="560"/>
      <c r="B156" s="560"/>
      <c r="C156" s="560"/>
      <c r="D156" s="560"/>
      <c r="E156" s="560"/>
      <c r="F156" s="560"/>
      <c r="G156" s="560"/>
      <c r="H156" s="560"/>
      <c r="I156" s="560"/>
      <c r="J156" s="560"/>
      <c r="K156" s="560"/>
      <c r="L156" s="560"/>
      <c r="M156" s="560"/>
      <c r="N156" s="560"/>
      <c r="O156" s="560"/>
      <c r="P156" s="560"/>
      <c r="Q156" s="560"/>
      <c r="R156" s="179"/>
    </row>
    <row r="157" spans="1:19" x14ac:dyDescent="0.2">
      <c r="A157" s="560"/>
      <c r="B157" s="560"/>
      <c r="C157" s="560"/>
      <c r="D157" s="560"/>
      <c r="E157" s="560"/>
      <c r="F157" s="560"/>
      <c r="G157" s="560"/>
      <c r="H157" s="560"/>
      <c r="I157" s="560"/>
      <c r="J157" s="560"/>
      <c r="K157" s="560"/>
      <c r="L157" s="560"/>
      <c r="M157" s="560"/>
      <c r="N157" s="560"/>
      <c r="O157" s="560"/>
      <c r="P157" s="560"/>
      <c r="Q157" s="560"/>
      <c r="R157" s="179"/>
    </row>
    <row r="158" spans="1:19" x14ac:dyDescent="0.2">
      <c r="A158" s="560"/>
      <c r="B158" s="560"/>
      <c r="C158" s="560"/>
      <c r="D158" s="560"/>
      <c r="E158" s="560"/>
      <c r="F158" s="560"/>
      <c r="G158" s="560"/>
      <c r="H158" s="560"/>
      <c r="I158" s="560"/>
      <c r="J158" s="560"/>
      <c r="K158" s="560"/>
      <c r="L158" s="560"/>
      <c r="M158" s="560"/>
      <c r="N158" s="560"/>
      <c r="O158" s="560"/>
      <c r="P158" s="560"/>
      <c r="Q158" s="560"/>
      <c r="R158" s="179"/>
    </row>
    <row r="159" spans="1:19" x14ac:dyDescent="0.2">
      <c r="A159" s="560"/>
      <c r="B159" s="560"/>
      <c r="C159" s="560"/>
      <c r="D159" s="560"/>
      <c r="E159" s="560"/>
      <c r="F159" s="560"/>
      <c r="G159" s="560"/>
      <c r="H159" s="560"/>
      <c r="I159" s="560"/>
      <c r="J159" s="560"/>
      <c r="K159" s="560"/>
      <c r="L159" s="560"/>
      <c r="M159" s="560"/>
      <c r="N159" s="560"/>
      <c r="O159" s="560"/>
      <c r="P159" s="560"/>
      <c r="Q159" s="560"/>
      <c r="R159" s="179"/>
    </row>
    <row r="160" spans="1:19" x14ac:dyDescent="0.2">
      <c r="A160" s="560"/>
      <c r="B160" s="560"/>
      <c r="C160" s="560"/>
      <c r="D160" s="560"/>
      <c r="E160" s="560"/>
      <c r="F160" s="560"/>
      <c r="G160" s="560"/>
      <c r="H160" s="560"/>
      <c r="I160" s="560"/>
      <c r="J160" s="560"/>
      <c r="K160" s="560"/>
      <c r="L160" s="560"/>
      <c r="M160" s="560"/>
      <c r="N160" s="560"/>
      <c r="O160" s="560"/>
      <c r="P160" s="560"/>
      <c r="Q160" s="560"/>
      <c r="R160" s="179"/>
    </row>
    <row r="161" spans="1:18" x14ac:dyDescent="0.2">
      <c r="A161" s="179"/>
      <c r="B161" s="179"/>
      <c r="C161" s="179"/>
      <c r="D161" s="179"/>
      <c r="E161" s="179"/>
      <c r="F161" s="179"/>
      <c r="G161" s="179"/>
      <c r="H161" s="179"/>
      <c r="I161" s="179"/>
      <c r="J161" s="179"/>
      <c r="K161" s="179"/>
      <c r="L161" s="179"/>
      <c r="M161" s="179"/>
      <c r="N161" s="179"/>
      <c r="O161" s="179"/>
      <c r="P161" s="179"/>
      <c r="Q161" s="179"/>
      <c r="R161" s="179"/>
    </row>
    <row r="162" spans="1:18" x14ac:dyDescent="0.2">
      <c r="A162" s="179"/>
      <c r="B162" s="179"/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  <c r="O162" s="179"/>
      <c r="P162" s="179"/>
      <c r="Q162" s="179"/>
      <c r="R162" s="179"/>
    </row>
    <row r="163" spans="1:18" x14ac:dyDescent="0.2">
      <c r="A163" s="179"/>
      <c r="B163" s="179"/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  <c r="O163" s="179"/>
      <c r="P163" s="179"/>
      <c r="Q163" s="179"/>
      <c r="R163" s="179"/>
    </row>
    <row r="164" spans="1:18" x14ac:dyDescent="0.2">
      <c r="A164" s="179"/>
      <c r="B164" s="179"/>
      <c r="C164" s="179"/>
      <c r="D164" s="179"/>
      <c r="E164" s="179"/>
      <c r="F164" s="179"/>
      <c r="G164" s="179"/>
      <c r="H164" s="179"/>
      <c r="I164" s="179"/>
      <c r="J164" s="179"/>
      <c r="K164" s="179"/>
      <c r="L164" s="179"/>
      <c r="M164" s="179"/>
      <c r="N164" s="179"/>
      <c r="O164" s="179"/>
      <c r="P164" s="179"/>
      <c r="Q164" s="179"/>
      <c r="R164" s="179"/>
    </row>
    <row r="165" spans="1:18" x14ac:dyDescent="0.2">
      <c r="A165" s="179"/>
      <c r="B165" s="179"/>
      <c r="C165" s="179"/>
      <c r="D165" s="179"/>
      <c r="E165" s="179"/>
      <c r="F165" s="179"/>
      <c r="G165" s="179"/>
      <c r="H165" s="179"/>
      <c r="I165" s="179"/>
      <c r="J165" s="179"/>
      <c r="K165" s="179"/>
      <c r="L165" s="179"/>
      <c r="M165" s="179"/>
      <c r="N165" s="179"/>
      <c r="O165" s="179"/>
      <c r="P165" s="179"/>
      <c r="Q165" s="179"/>
      <c r="R165" s="179"/>
    </row>
    <row r="166" spans="1:18" x14ac:dyDescent="0.2">
      <c r="A166" s="179"/>
      <c r="B166" s="179"/>
      <c r="C166" s="179"/>
      <c r="D166" s="179"/>
      <c r="E166" s="179"/>
      <c r="F166" s="179"/>
      <c r="G166" s="179"/>
      <c r="H166" s="179"/>
      <c r="I166" s="179"/>
      <c r="J166" s="179"/>
      <c r="K166" s="179"/>
      <c r="L166" s="179"/>
      <c r="M166" s="179"/>
      <c r="N166" s="179"/>
      <c r="O166" s="179"/>
      <c r="P166" s="179"/>
      <c r="Q166" s="179"/>
      <c r="R166" s="179"/>
    </row>
  </sheetData>
  <phoneticPr fontId="46" type="noConversion"/>
  <pageMargins left="0.7" right="0.7" top="0.75" bottom="0.75" header="0.3" footer="0.3"/>
  <pageSetup paperSize="9" orientation="portrait" horizontalDpi="90" verticalDpi="9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74"/>
  <sheetViews>
    <sheetView workbookViewId="0"/>
  </sheetViews>
  <sheetFormatPr baseColWidth="10" defaultColWidth="11.5" defaultRowHeight="14.25" x14ac:dyDescent="0.2"/>
  <cols>
    <col min="1" max="1" width="11.5" style="180"/>
    <col min="2" max="2" width="41.875" style="180" customWidth="1"/>
    <col min="3" max="3" width="12.75" style="180" customWidth="1"/>
    <col min="4" max="4" width="8.875" style="180" customWidth="1"/>
    <col min="5" max="5" width="9.5" style="180" customWidth="1"/>
    <col min="6" max="6" width="8.875" style="180" customWidth="1"/>
    <col min="7" max="9" width="9.875" style="180" customWidth="1"/>
    <col min="10" max="10" width="9.875" style="215" customWidth="1"/>
    <col min="11" max="12" width="10.5" style="180" customWidth="1"/>
    <col min="13" max="13" width="10.875" style="180" customWidth="1"/>
    <col min="14" max="14" width="11.625" style="180" customWidth="1"/>
    <col min="15" max="17" width="9.625" style="180" customWidth="1"/>
    <col min="18" max="19" width="10.625" style="180" customWidth="1"/>
    <col min="20" max="20" width="10.375" style="180" customWidth="1"/>
    <col min="21" max="21" width="12" style="180" customWidth="1"/>
    <col min="22" max="22" width="9" style="180" bestFit="1" customWidth="1"/>
    <col min="23" max="24" width="9.875" style="180" bestFit="1" customWidth="1"/>
    <col min="25" max="27" width="9" style="180" bestFit="1" customWidth="1"/>
    <col min="28" max="28" width="9.875" style="180" bestFit="1" customWidth="1"/>
    <col min="29" max="256" width="11.5" style="180"/>
    <col min="257" max="257" width="36.75" style="180" customWidth="1"/>
    <col min="258" max="258" width="11.25" style="180" customWidth="1"/>
    <col min="259" max="260" width="7" style="180" customWidth="1"/>
    <col min="261" max="265" width="7.875" style="180" customWidth="1"/>
    <col min="266" max="267" width="9.25" style="180" bestFit="1" customWidth="1"/>
    <col min="268" max="268" width="9.625" style="180" customWidth="1"/>
    <col min="269" max="269" width="10.25" style="180" customWidth="1"/>
    <col min="270" max="272" width="8.5" style="180" customWidth="1"/>
    <col min="273" max="275" width="9.375" style="180" customWidth="1"/>
    <col min="276" max="276" width="9.125" style="180" customWidth="1"/>
    <col min="277" max="278" width="9" style="180" bestFit="1" customWidth="1"/>
    <col min="279" max="280" width="9.875" style="180" bestFit="1" customWidth="1"/>
    <col min="281" max="283" width="9" style="180" bestFit="1" customWidth="1"/>
    <col min="284" max="284" width="9.875" style="180" bestFit="1" customWidth="1"/>
    <col min="285" max="512" width="11.5" style="180"/>
    <col min="513" max="513" width="36.75" style="180" customWidth="1"/>
    <col min="514" max="514" width="11.25" style="180" customWidth="1"/>
    <col min="515" max="516" width="7" style="180" customWidth="1"/>
    <col min="517" max="521" width="7.875" style="180" customWidth="1"/>
    <col min="522" max="523" width="9.25" style="180" bestFit="1" customWidth="1"/>
    <col min="524" max="524" width="9.625" style="180" customWidth="1"/>
    <col min="525" max="525" width="10.25" style="180" customWidth="1"/>
    <col min="526" max="528" width="8.5" style="180" customWidth="1"/>
    <col min="529" max="531" width="9.375" style="180" customWidth="1"/>
    <col min="532" max="532" width="9.125" style="180" customWidth="1"/>
    <col min="533" max="534" width="9" style="180" bestFit="1" customWidth="1"/>
    <col min="535" max="536" width="9.875" style="180" bestFit="1" customWidth="1"/>
    <col min="537" max="539" width="9" style="180" bestFit="1" customWidth="1"/>
    <col min="540" max="540" width="9.875" style="180" bestFit="1" customWidth="1"/>
    <col min="541" max="768" width="11.5" style="180"/>
    <col min="769" max="769" width="36.75" style="180" customWidth="1"/>
    <col min="770" max="770" width="11.25" style="180" customWidth="1"/>
    <col min="771" max="772" width="7" style="180" customWidth="1"/>
    <col min="773" max="777" width="7.875" style="180" customWidth="1"/>
    <col min="778" max="779" width="9.25" style="180" bestFit="1" customWidth="1"/>
    <col min="780" max="780" width="9.625" style="180" customWidth="1"/>
    <col min="781" max="781" width="10.25" style="180" customWidth="1"/>
    <col min="782" max="784" width="8.5" style="180" customWidth="1"/>
    <col min="785" max="787" width="9.375" style="180" customWidth="1"/>
    <col min="788" max="788" width="9.125" style="180" customWidth="1"/>
    <col min="789" max="790" width="9" style="180" bestFit="1" customWidth="1"/>
    <col min="791" max="792" width="9.875" style="180" bestFit="1" customWidth="1"/>
    <col min="793" max="795" width="9" style="180" bestFit="1" customWidth="1"/>
    <col min="796" max="796" width="9.875" style="180" bestFit="1" customWidth="1"/>
    <col min="797" max="1024" width="11.5" style="180"/>
    <col min="1025" max="1025" width="36.75" style="180" customWidth="1"/>
    <col min="1026" max="1026" width="11.25" style="180" customWidth="1"/>
    <col min="1027" max="1028" width="7" style="180" customWidth="1"/>
    <col min="1029" max="1033" width="7.875" style="180" customWidth="1"/>
    <col min="1034" max="1035" width="9.25" style="180" bestFit="1" customWidth="1"/>
    <col min="1036" max="1036" width="9.625" style="180" customWidth="1"/>
    <col min="1037" max="1037" width="10.25" style="180" customWidth="1"/>
    <col min="1038" max="1040" width="8.5" style="180" customWidth="1"/>
    <col min="1041" max="1043" width="9.375" style="180" customWidth="1"/>
    <col min="1044" max="1044" width="9.125" style="180" customWidth="1"/>
    <col min="1045" max="1046" width="9" style="180" bestFit="1" customWidth="1"/>
    <col min="1047" max="1048" width="9.875" style="180" bestFit="1" customWidth="1"/>
    <col min="1049" max="1051" width="9" style="180" bestFit="1" customWidth="1"/>
    <col min="1052" max="1052" width="9.875" style="180" bestFit="1" customWidth="1"/>
    <col min="1053" max="1280" width="11.5" style="180"/>
    <col min="1281" max="1281" width="36.75" style="180" customWidth="1"/>
    <col min="1282" max="1282" width="11.25" style="180" customWidth="1"/>
    <col min="1283" max="1284" width="7" style="180" customWidth="1"/>
    <col min="1285" max="1289" width="7.875" style="180" customWidth="1"/>
    <col min="1290" max="1291" width="9.25" style="180" bestFit="1" customWidth="1"/>
    <col min="1292" max="1292" width="9.625" style="180" customWidth="1"/>
    <col min="1293" max="1293" width="10.25" style="180" customWidth="1"/>
    <col min="1294" max="1296" width="8.5" style="180" customWidth="1"/>
    <col min="1297" max="1299" width="9.375" style="180" customWidth="1"/>
    <col min="1300" max="1300" width="9.125" style="180" customWidth="1"/>
    <col min="1301" max="1302" width="9" style="180" bestFit="1" customWidth="1"/>
    <col min="1303" max="1304" width="9.875" style="180" bestFit="1" customWidth="1"/>
    <col min="1305" max="1307" width="9" style="180" bestFit="1" customWidth="1"/>
    <col min="1308" max="1308" width="9.875" style="180" bestFit="1" customWidth="1"/>
    <col min="1309" max="1536" width="11.5" style="180"/>
    <col min="1537" max="1537" width="36.75" style="180" customWidth="1"/>
    <col min="1538" max="1538" width="11.25" style="180" customWidth="1"/>
    <col min="1539" max="1540" width="7" style="180" customWidth="1"/>
    <col min="1541" max="1545" width="7.875" style="180" customWidth="1"/>
    <col min="1546" max="1547" width="9.25" style="180" bestFit="1" customWidth="1"/>
    <col min="1548" max="1548" width="9.625" style="180" customWidth="1"/>
    <col min="1549" max="1549" width="10.25" style="180" customWidth="1"/>
    <col min="1550" max="1552" width="8.5" style="180" customWidth="1"/>
    <col min="1553" max="1555" width="9.375" style="180" customWidth="1"/>
    <col min="1556" max="1556" width="9.125" style="180" customWidth="1"/>
    <col min="1557" max="1558" width="9" style="180" bestFit="1" customWidth="1"/>
    <col min="1559" max="1560" width="9.875" style="180" bestFit="1" customWidth="1"/>
    <col min="1561" max="1563" width="9" style="180" bestFit="1" customWidth="1"/>
    <col min="1564" max="1564" width="9.875" style="180" bestFit="1" customWidth="1"/>
    <col min="1565" max="1792" width="11.5" style="180"/>
    <col min="1793" max="1793" width="36.75" style="180" customWidth="1"/>
    <col min="1794" max="1794" width="11.25" style="180" customWidth="1"/>
    <col min="1795" max="1796" width="7" style="180" customWidth="1"/>
    <col min="1797" max="1801" width="7.875" style="180" customWidth="1"/>
    <col min="1802" max="1803" width="9.25" style="180" bestFit="1" customWidth="1"/>
    <col min="1804" max="1804" width="9.625" style="180" customWidth="1"/>
    <col min="1805" max="1805" width="10.25" style="180" customWidth="1"/>
    <col min="1806" max="1808" width="8.5" style="180" customWidth="1"/>
    <col min="1809" max="1811" width="9.375" style="180" customWidth="1"/>
    <col min="1812" max="1812" width="9.125" style="180" customWidth="1"/>
    <col min="1813" max="1814" width="9" style="180" bestFit="1" customWidth="1"/>
    <col min="1815" max="1816" width="9.875" style="180" bestFit="1" customWidth="1"/>
    <col min="1817" max="1819" width="9" style="180" bestFit="1" customWidth="1"/>
    <col min="1820" max="1820" width="9.875" style="180" bestFit="1" customWidth="1"/>
    <col min="1821" max="2048" width="11.5" style="180"/>
    <col min="2049" max="2049" width="36.75" style="180" customWidth="1"/>
    <col min="2050" max="2050" width="11.25" style="180" customWidth="1"/>
    <col min="2051" max="2052" width="7" style="180" customWidth="1"/>
    <col min="2053" max="2057" width="7.875" style="180" customWidth="1"/>
    <col min="2058" max="2059" width="9.25" style="180" bestFit="1" customWidth="1"/>
    <col min="2060" max="2060" width="9.625" style="180" customWidth="1"/>
    <col min="2061" max="2061" width="10.25" style="180" customWidth="1"/>
    <col min="2062" max="2064" width="8.5" style="180" customWidth="1"/>
    <col min="2065" max="2067" width="9.375" style="180" customWidth="1"/>
    <col min="2068" max="2068" width="9.125" style="180" customWidth="1"/>
    <col min="2069" max="2070" width="9" style="180" bestFit="1" customWidth="1"/>
    <col min="2071" max="2072" width="9.875" style="180" bestFit="1" customWidth="1"/>
    <col min="2073" max="2075" width="9" style="180" bestFit="1" customWidth="1"/>
    <col min="2076" max="2076" width="9.875" style="180" bestFit="1" customWidth="1"/>
    <col min="2077" max="2304" width="11.5" style="180"/>
    <col min="2305" max="2305" width="36.75" style="180" customWidth="1"/>
    <col min="2306" max="2306" width="11.25" style="180" customWidth="1"/>
    <col min="2307" max="2308" width="7" style="180" customWidth="1"/>
    <col min="2309" max="2313" width="7.875" style="180" customWidth="1"/>
    <col min="2314" max="2315" width="9.25" style="180" bestFit="1" customWidth="1"/>
    <col min="2316" max="2316" width="9.625" style="180" customWidth="1"/>
    <col min="2317" max="2317" width="10.25" style="180" customWidth="1"/>
    <col min="2318" max="2320" width="8.5" style="180" customWidth="1"/>
    <col min="2321" max="2323" width="9.375" style="180" customWidth="1"/>
    <col min="2324" max="2324" width="9.125" style="180" customWidth="1"/>
    <col min="2325" max="2326" width="9" style="180" bestFit="1" customWidth="1"/>
    <col min="2327" max="2328" width="9.875" style="180" bestFit="1" customWidth="1"/>
    <col min="2329" max="2331" width="9" style="180" bestFit="1" customWidth="1"/>
    <col min="2332" max="2332" width="9.875" style="180" bestFit="1" customWidth="1"/>
    <col min="2333" max="2560" width="11.5" style="180"/>
    <col min="2561" max="2561" width="36.75" style="180" customWidth="1"/>
    <col min="2562" max="2562" width="11.25" style="180" customWidth="1"/>
    <col min="2563" max="2564" width="7" style="180" customWidth="1"/>
    <col min="2565" max="2569" width="7.875" style="180" customWidth="1"/>
    <col min="2570" max="2571" width="9.25" style="180" bestFit="1" customWidth="1"/>
    <col min="2572" max="2572" width="9.625" style="180" customWidth="1"/>
    <col min="2573" max="2573" width="10.25" style="180" customWidth="1"/>
    <col min="2574" max="2576" width="8.5" style="180" customWidth="1"/>
    <col min="2577" max="2579" width="9.375" style="180" customWidth="1"/>
    <col min="2580" max="2580" width="9.125" style="180" customWidth="1"/>
    <col min="2581" max="2582" width="9" style="180" bestFit="1" customWidth="1"/>
    <col min="2583" max="2584" width="9.875" style="180" bestFit="1" customWidth="1"/>
    <col min="2585" max="2587" width="9" style="180" bestFit="1" customWidth="1"/>
    <col min="2588" max="2588" width="9.875" style="180" bestFit="1" customWidth="1"/>
    <col min="2589" max="2816" width="11.5" style="180"/>
    <col min="2817" max="2817" width="36.75" style="180" customWidth="1"/>
    <col min="2818" max="2818" width="11.25" style="180" customWidth="1"/>
    <col min="2819" max="2820" width="7" style="180" customWidth="1"/>
    <col min="2821" max="2825" width="7.875" style="180" customWidth="1"/>
    <col min="2826" max="2827" width="9.25" style="180" bestFit="1" customWidth="1"/>
    <col min="2828" max="2828" width="9.625" style="180" customWidth="1"/>
    <col min="2829" max="2829" width="10.25" style="180" customWidth="1"/>
    <col min="2830" max="2832" width="8.5" style="180" customWidth="1"/>
    <col min="2833" max="2835" width="9.375" style="180" customWidth="1"/>
    <col min="2836" max="2836" width="9.125" style="180" customWidth="1"/>
    <col min="2837" max="2838" width="9" style="180" bestFit="1" customWidth="1"/>
    <col min="2839" max="2840" width="9.875" style="180" bestFit="1" customWidth="1"/>
    <col min="2841" max="2843" width="9" style="180" bestFit="1" customWidth="1"/>
    <col min="2844" max="2844" width="9.875" style="180" bestFit="1" customWidth="1"/>
    <col min="2845" max="3072" width="11.5" style="180"/>
    <col min="3073" max="3073" width="36.75" style="180" customWidth="1"/>
    <col min="3074" max="3074" width="11.25" style="180" customWidth="1"/>
    <col min="3075" max="3076" width="7" style="180" customWidth="1"/>
    <col min="3077" max="3081" width="7.875" style="180" customWidth="1"/>
    <col min="3082" max="3083" width="9.25" style="180" bestFit="1" customWidth="1"/>
    <col min="3084" max="3084" width="9.625" style="180" customWidth="1"/>
    <col min="3085" max="3085" width="10.25" style="180" customWidth="1"/>
    <col min="3086" max="3088" width="8.5" style="180" customWidth="1"/>
    <col min="3089" max="3091" width="9.375" style="180" customWidth="1"/>
    <col min="3092" max="3092" width="9.125" style="180" customWidth="1"/>
    <col min="3093" max="3094" width="9" style="180" bestFit="1" customWidth="1"/>
    <col min="3095" max="3096" width="9.875" style="180" bestFit="1" customWidth="1"/>
    <col min="3097" max="3099" width="9" style="180" bestFit="1" customWidth="1"/>
    <col min="3100" max="3100" width="9.875" style="180" bestFit="1" customWidth="1"/>
    <col min="3101" max="3328" width="11.5" style="180"/>
    <col min="3329" max="3329" width="36.75" style="180" customWidth="1"/>
    <col min="3330" max="3330" width="11.25" style="180" customWidth="1"/>
    <col min="3331" max="3332" width="7" style="180" customWidth="1"/>
    <col min="3333" max="3337" width="7.875" style="180" customWidth="1"/>
    <col min="3338" max="3339" width="9.25" style="180" bestFit="1" customWidth="1"/>
    <col min="3340" max="3340" width="9.625" style="180" customWidth="1"/>
    <col min="3341" max="3341" width="10.25" style="180" customWidth="1"/>
    <col min="3342" max="3344" width="8.5" style="180" customWidth="1"/>
    <col min="3345" max="3347" width="9.375" style="180" customWidth="1"/>
    <col min="3348" max="3348" width="9.125" style="180" customWidth="1"/>
    <col min="3349" max="3350" width="9" style="180" bestFit="1" customWidth="1"/>
    <col min="3351" max="3352" width="9.875" style="180" bestFit="1" customWidth="1"/>
    <col min="3353" max="3355" width="9" style="180" bestFit="1" customWidth="1"/>
    <col min="3356" max="3356" width="9.875" style="180" bestFit="1" customWidth="1"/>
    <col min="3357" max="3584" width="11.5" style="180"/>
    <col min="3585" max="3585" width="36.75" style="180" customWidth="1"/>
    <col min="3586" max="3586" width="11.25" style="180" customWidth="1"/>
    <col min="3587" max="3588" width="7" style="180" customWidth="1"/>
    <col min="3589" max="3593" width="7.875" style="180" customWidth="1"/>
    <col min="3594" max="3595" width="9.25" style="180" bestFit="1" customWidth="1"/>
    <col min="3596" max="3596" width="9.625" style="180" customWidth="1"/>
    <col min="3597" max="3597" width="10.25" style="180" customWidth="1"/>
    <col min="3598" max="3600" width="8.5" style="180" customWidth="1"/>
    <col min="3601" max="3603" width="9.375" style="180" customWidth="1"/>
    <col min="3604" max="3604" width="9.125" style="180" customWidth="1"/>
    <col min="3605" max="3606" width="9" style="180" bestFit="1" customWidth="1"/>
    <col min="3607" max="3608" width="9.875" style="180" bestFit="1" customWidth="1"/>
    <col min="3609" max="3611" width="9" style="180" bestFit="1" customWidth="1"/>
    <col min="3612" max="3612" width="9.875" style="180" bestFit="1" customWidth="1"/>
    <col min="3613" max="3840" width="11.5" style="180"/>
    <col min="3841" max="3841" width="36.75" style="180" customWidth="1"/>
    <col min="3842" max="3842" width="11.25" style="180" customWidth="1"/>
    <col min="3843" max="3844" width="7" style="180" customWidth="1"/>
    <col min="3845" max="3849" width="7.875" style="180" customWidth="1"/>
    <col min="3850" max="3851" width="9.25" style="180" bestFit="1" customWidth="1"/>
    <col min="3852" max="3852" width="9.625" style="180" customWidth="1"/>
    <col min="3853" max="3853" width="10.25" style="180" customWidth="1"/>
    <col min="3854" max="3856" width="8.5" style="180" customWidth="1"/>
    <col min="3857" max="3859" width="9.375" style="180" customWidth="1"/>
    <col min="3860" max="3860" width="9.125" style="180" customWidth="1"/>
    <col min="3861" max="3862" width="9" style="180" bestFit="1" customWidth="1"/>
    <col min="3863" max="3864" width="9.875" style="180" bestFit="1" customWidth="1"/>
    <col min="3865" max="3867" width="9" style="180" bestFit="1" customWidth="1"/>
    <col min="3868" max="3868" width="9.875" style="180" bestFit="1" customWidth="1"/>
    <col min="3869" max="4096" width="11.5" style="180"/>
    <col min="4097" max="4097" width="36.75" style="180" customWidth="1"/>
    <col min="4098" max="4098" width="11.25" style="180" customWidth="1"/>
    <col min="4099" max="4100" width="7" style="180" customWidth="1"/>
    <col min="4101" max="4105" width="7.875" style="180" customWidth="1"/>
    <col min="4106" max="4107" width="9.25" style="180" bestFit="1" customWidth="1"/>
    <col min="4108" max="4108" width="9.625" style="180" customWidth="1"/>
    <col min="4109" max="4109" width="10.25" style="180" customWidth="1"/>
    <col min="4110" max="4112" width="8.5" style="180" customWidth="1"/>
    <col min="4113" max="4115" width="9.375" style="180" customWidth="1"/>
    <col min="4116" max="4116" width="9.125" style="180" customWidth="1"/>
    <col min="4117" max="4118" width="9" style="180" bestFit="1" customWidth="1"/>
    <col min="4119" max="4120" width="9.875" style="180" bestFit="1" customWidth="1"/>
    <col min="4121" max="4123" width="9" style="180" bestFit="1" customWidth="1"/>
    <col min="4124" max="4124" width="9.875" style="180" bestFit="1" customWidth="1"/>
    <col min="4125" max="4352" width="11.5" style="180"/>
    <col min="4353" max="4353" width="36.75" style="180" customWidth="1"/>
    <col min="4354" max="4354" width="11.25" style="180" customWidth="1"/>
    <col min="4355" max="4356" width="7" style="180" customWidth="1"/>
    <col min="4357" max="4361" width="7.875" style="180" customWidth="1"/>
    <col min="4362" max="4363" width="9.25" style="180" bestFit="1" customWidth="1"/>
    <col min="4364" max="4364" width="9.625" style="180" customWidth="1"/>
    <col min="4365" max="4365" width="10.25" style="180" customWidth="1"/>
    <col min="4366" max="4368" width="8.5" style="180" customWidth="1"/>
    <col min="4369" max="4371" width="9.375" style="180" customWidth="1"/>
    <col min="4372" max="4372" width="9.125" style="180" customWidth="1"/>
    <col min="4373" max="4374" width="9" style="180" bestFit="1" customWidth="1"/>
    <col min="4375" max="4376" width="9.875" style="180" bestFit="1" customWidth="1"/>
    <col min="4377" max="4379" width="9" style="180" bestFit="1" customWidth="1"/>
    <col min="4380" max="4380" width="9.875" style="180" bestFit="1" customWidth="1"/>
    <col min="4381" max="4608" width="11.5" style="180"/>
    <col min="4609" max="4609" width="36.75" style="180" customWidth="1"/>
    <col min="4610" max="4610" width="11.25" style="180" customWidth="1"/>
    <col min="4611" max="4612" width="7" style="180" customWidth="1"/>
    <col min="4613" max="4617" width="7.875" style="180" customWidth="1"/>
    <col min="4618" max="4619" width="9.25" style="180" bestFit="1" customWidth="1"/>
    <col min="4620" max="4620" width="9.625" style="180" customWidth="1"/>
    <col min="4621" max="4621" width="10.25" style="180" customWidth="1"/>
    <col min="4622" max="4624" width="8.5" style="180" customWidth="1"/>
    <col min="4625" max="4627" width="9.375" style="180" customWidth="1"/>
    <col min="4628" max="4628" width="9.125" style="180" customWidth="1"/>
    <col min="4629" max="4630" width="9" style="180" bestFit="1" customWidth="1"/>
    <col min="4631" max="4632" width="9.875" style="180" bestFit="1" customWidth="1"/>
    <col min="4633" max="4635" width="9" style="180" bestFit="1" customWidth="1"/>
    <col min="4636" max="4636" width="9.875" style="180" bestFit="1" customWidth="1"/>
    <col min="4637" max="4864" width="11.5" style="180"/>
    <col min="4865" max="4865" width="36.75" style="180" customWidth="1"/>
    <col min="4866" max="4866" width="11.25" style="180" customWidth="1"/>
    <col min="4867" max="4868" width="7" style="180" customWidth="1"/>
    <col min="4869" max="4873" width="7.875" style="180" customWidth="1"/>
    <col min="4874" max="4875" width="9.25" style="180" bestFit="1" customWidth="1"/>
    <col min="4876" max="4876" width="9.625" style="180" customWidth="1"/>
    <col min="4877" max="4877" width="10.25" style="180" customWidth="1"/>
    <col min="4878" max="4880" width="8.5" style="180" customWidth="1"/>
    <col min="4881" max="4883" width="9.375" style="180" customWidth="1"/>
    <col min="4884" max="4884" width="9.125" style="180" customWidth="1"/>
    <col min="4885" max="4886" width="9" style="180" bestFit="1" customWidth="1"/>
    <col min="4887" max="4888" width="9.875" style="180" bestFit="1" customWidth="1"/>
    <col min="4889" max="4891" width="9" style="180" bestFit="1" customWidth="1"/>
    <col min="4892" max="4892" width="9.875" style="180" bestFit="1" customWidth="1"/>
    <col min="4893" max="5120" width="11.5" style="180"/>
    <col min="5121" max="5121" width="36.75" style="180" customWidth="1"/>
    <col min="5122" max="5122" width="11.25" style="180" customWidth="1"/>
    <col min="5123" max="5124" width="7" style="180" customWidth="1"/>
    <col min="5125" max="5129" width="7.875" style="180" customWidth="1"/>
    <col min="5130" max="5131" width="9.25" style="180" bestFit="1" customWidth="1"/>
    <col min="5132" max="5132" width="9.625" style="180" customWidth="1"/>
    <col min="5133" max="5133" width="10.25" style="180" customWidth="1"/>
    <col min="5134" max="5136" width="8.5" style="180" customWidth="1"/>
    <col min="5137" max="5139" width="9.375" style="180" customWidth="1"/>
    <col min="5140" max="5140" width="9.125" style="180" customWidth="1"/>
    <col min="5141" max="5142" width="9" style="180" bestFit="1" customWidth="1"/>
    <col min="5143" max="5144" width="9.875" style="180" bestFit="1" customWidth="1"/>
    <col min="5145" max="5147" width="9" style="180" bestFit="1" customWidth="1"/>
    <col min="5148" max="5148" width="9.875" style="180" bestFit="1" customWidth="1"/>
    <col min="5149" max="5376" width="11.5" style="180"/>
    <col min="5377" max="5377" width="36.75" style="180" customWidth="1"/>
    <col min="5378" max="5378" width="11.25" style="180" customWidth="1"/>
    <col min="5379" max="5380" width="7" style="180" customWidth="1"/>
    <col min="5381" max="5385" width="7.875" style="180" customWidth="1"/>
    <col min="5386" max="5387" width="9.25" style="180" bestFit="1" customWidth="1"/>
    <col min="5388" max="5388" width="9.625" style="180" customWidth="1"/>
    <col min="5389" max="5389" width="10.25" style="180" customWidth="1"/>
    <col min="5390" max="5392" width="8.5" style="180" customWidth="1"/>
    <col min="5393" max="5395" width="9.375" style="180" customWidth="1"/>
    <col min="5396" max="5396" width="9.125" style="180" customWidth="1"/>
    <col min="5397" max="5398" width="9" style="180" bestFit="1" customWidth="1"/>
    <col min="5399" max="5400" width="9.875" style="180" bestFit="1" customWidth="1"/>
    <col min="5401" max="5403" width="9" style="180" bestFit="1" customWidth="1"/>
    <col min="5404" max="5404" width="9.875" style="180" bestFit="1" customWidth="1"/>
    <col min="5405" max="5632" width="11.5" style="180"/>
    <col min="5633" max="5633" width="36.75" style="180" customWidth="1"/>
    <col min="5634" max="5634" width="11.25" style="180" customWidth="1"/>
    <col min="5635" max="5636" width="7" style="180" customWidth="1"/>
    <col min="5637" max="5641" width="7.875" style="180" customWidth="1"/>
    <col min="5642" max="5643" width="9.25" style="180" bestFit="1" customWidth="1"/>
    <col min="5644" max="5644" width="9.625" style="180" customWidth="1"/>
    <col min="5645" max="5645" width="10.25" style="180" customWidth="1"/>
    <col min="5646" max="5648" width="8.5" style="180" customWidth="1"/>
    <col min="5649" max="5651" width="9.375" style="180" customWidth="1"/>
    <col min="5652" max="5652" width="9.125" style="180" customWidth="1"/>
    <col min="5653" max="5654" width="9" style="180" bestFit="1" customWidth="1"/>
    <col min="5655" max="5656" width="9.875" style="180" bestFit="1" customWidth="1"/>
    <col min="5657" max="5659" width="9" style="180" bestFit="1" customWidth="1"/>
    <col min="5660" max="5660" width="9.875" style="180" bestFit="1" customWidth="1"/>
    <col min="5661" max="5888" width="11.5" style="180"/>
    <col min="5889" max="5889" width="36.75" style="180" customWidth="1"/>
    <col min="5890" max="5890" width="11.25" style="180" customWidth="1"/>
    <col min="5891" max="5892" width="7" style="180" customWidth="1"/>
    <col min="5893" max="5897" width="7.875" style="180" customWidth="1"/>
    <col min="5898" max="5899" width="9.25" style="180" bestFit="1" customWidth="1"/>
    <col min="5900" max="5900" width="9.625" style="180" customWidth="1"/>
    <col min="5901" max="5901" width="10.25" style="180" customWidth="1"/>
    <col min="5902" max="5904" width="8.5" style="180" customWidth="1"/>
    <col min="5905" max="5907" width="9.375" style="180" customWidth="1"/>
    <col min="5908" max="5908" width="9.125" style="180" customWidth="1"/>
    <col min="5909" max="5910" width="9" style="180" bestFit="1" customWidth="1"/>
    <col min="5911" max="5912" width="9.875" style="180" bestFit="1" customWidth="1"/>
    <col min="5913" max="5915" width="9" style="180" bestFit="1" customWidth="1"/>
    <col min="5916" max="5916" width="9.875" style="180" bestFit="1" customWidth="1"/>
    <col min="5917" max="6144" width="11.5" style="180"/>
    <col min="6145" max="6145" width="36.75" style="180" customWidth="1"/>
    <col min="6146" max="6146" width="11.25" style="180" customWidth="1"/>
    <col min="6147" max="6148" width="7" style="180" customWidth="1"/>
    <col min="6149" max="6153" width="7.875" style="180" customWidth="1"/>
    <col min="6154" max="6155" width="9.25" style="180" bestFit="1" customWidth="1"/>
    <col min="6156" max="6156" width="9.625" style="180" customWidth="1"/>
    <col min="6157" max="6157" width="10.25" style="180" customWidth="1"/>
    <col min="6158" max="6160" width="8.5" style="180" customWidth="1"/>
    <col min="6161" max="6163" width="9.375" style="180" customWidth="1"/>
    <col min="6164" max="6164" width="9.125" style="180" customWidth="1"/>
    <col min="6165" max="6166" width="9" style="180" bestFit="1" customWidth="1"/>
    <col min="6167" max="6168" width="9.875" style="180" bestFit="1" customWidth="1"/>
    <col min="6169" max="6171" width="9" style="180" bestFit="1" customWidth="1"/>
    <col min="6172" max="6172" width="9.875" style="180" bestFit="1" customWidth="1"/>
    <col min="6173" max="6400" width="11.5" style="180"/>
    <col min="6401" max="6401" width="36.75" style="180" customWidth="1"/>
    <col min="6402" max="6402" width="11.25" style="180" customWidth="1"/>
    <col min="6403" max="6404" width="7" style="180" customWidth="1"/>
    <col min="6405" max="6409" width="7.875" style="180" customWidth="1"/>
    <col min="6410" max="6411" width="9.25" style="180" bestFit="1" customWidth="1"/>
    <col min="6412" max="6412" width="9.625" style="180" customWidth="1"/>
    <col min="6413" max="6413" width="10.25" style="180" customWidth="1"/>
    <col min="6414" max="6416" width="8.5" style="180" customWidth="1"/>
    <col min="6417" max="6419" width="9.375" style="180" customWidth="1"/>
    <col min="6420" max="6420" width="9.125" style="180" customWidth="1"/>
    <col min="6421" max="6422" width="9" style="180" bestFit="1" customWidth="1"/>
    <col min="6423" max="6424" width="9.875" style="180" bestFit="1" customWidth="1"/>
    <col min="6425" max="6427" width="9" style="180" bestFit="1" customWidth="1"/>
    <col min="6428" max="6428" width="9.875" style="180" bestFit="1" customWidth="1"/>
    <col min="6429" max="6656" width="11.5" style="180"/>
    <col min="6657" max="6657" width="36.75" style="180" customWidth="1"/>
    <col min="6658" max="6658" width="11.25" style="180" customWidth="1"/>
    <col min="6659" max="6660" width="7" style="180" customWidth="1"/>
    <col min="6661" max="6665" width="7.875" style="180" customWidth="1"/>
    <col min="6666" max="6667" width="9.25" style="180" bestFit="1" customWidth="1"/>
    <col min="6668" max="6668" width="9.625" style="180" customWidth="1"/>
    <col min="6669" max="6669" width="10.25" style="180" customWidth="1"/>
    <col min="6670" max="6672" width="8.5" style="180" customWidth="1"/>
    <col min="6673" max="6675" width="9.375" style="180" customWidth="1"/>
    <col min="6676" max="6676" width="9.125" style="180" customWidth="1"/>
    <col min="6677" max="6678" width="9" style="180" bestFit="1" customWidth="1"/>
    <col min="6679" max="6680" width="9.875" style="180" bestFit="1" customWidth="1"/>
    <col min="6681" max="6683" width="9" style="180" bestFit="1" customWidth="1"/>
    <col min="6684" max="6684" width="9.875" style="180" bestFit="1" customWidth="1"/>
    <col min="6685" max="6912" width="11.5" style="180"/>
    <col min="6913" max="6913" width="36.75" style="180" customWidth="1"/>
    <col min="6914" max="6914" width="11.25" style="180" customWidth="1"/>
    <col min="6915" max="6916" width="7" style="180" customWidth="1"/>
    <col min="6917" max="6921" width="7.875" style="180" customWidth="1"/>
    <col min="6922" max="6923" width="9.25" style="180" bestFit="1" customWidth="1"/>
    <col min="6924" max="6924" width="9.625" style="180" customWidth="1"/>
    <col min="6925" max="6925" width="10.25" style="180" customWidth="1"/>
    <col min="6926" max="6928" width="8.5" style="180" customWidth="1"/>
    <col min="6929" max="6931" width="9.375" style="180" customWidth="1"/>
    <col min="6932" max="6932" width="9.125" style="180" customWidth="1"/>
    <col min="6933" max="6934" width="9" style="180" bestFit="1" customWidth="1"/>
    <col min="6935" max="6936" width="9.875" style="180" bestFit="1" customWidth="1"/>
    <col min="6937" max="6939" width="9" style="180" bestFit="1" customWidth="1"/>
    <col min="6940" max="6940" width="9.875" style="180" bestFit="1" customWidth="1"/>
    <col min="6941" max="7168" width="11.5" style="180"/>
    <col min="7169" max="7169" width="36.75" style="180" customWidth="1"/>
    <col min="7170" max="7170" width="11.25" style="180" customWidth="1"/>
    <col min="7171" max="7172" width="7" style="180" customWidth="1"/>
    <col min="7173" max="7177" width="7.875" style="180" customWidth="1"/>
    <col min="7178" max="7179" width="9.25" style="180" bestFit="1" customWidth="1"/>
    <col min="7180" max="7180" width="9.625" style="180" customWidth="1"/>
    <col min="7181" max="7181" width="10.25" style="180" customWidth="1"/>
    <col min="7182" max="7184" width="8.5" style="180" customWidth="1"/>
    <col min="7185" max="7187" width="9.375" style="180" customWidth="1"/>
    <col min="7188" max="7188" width="9.125" style="180" customWidth="1"/>
    <col min="7189" max="7190" width="9" style="180" bestFit="1" customWidth="1"/>
    <col min="7191" max="7192" width="9.875" style="180" bestFit="1" customWidth="1"/>
    <col min="7193" max="7195" width="9" style="180" bestFit="1" customWidth="1"/>
    <col min="7196" max="7196" width="9.875" style="180" bestFit="1" customWidth="1"/>
    <col min="7197" max="7424" width="11.5" style="180"/>
    <col min="7425" max="7425" width="36.75" style="180" customWidth="1"/>
    <col min="7426" max="7426" width="11.25" style="180" customWidth="1"/>
    <col min="7427" max="7428" width="7" style="180" customWidth="1"/>
    <col min="7429" max="7433" width="7.875" style="180" customWidth="1"/>
    <col min="7434" max="7435" width="9.25" style="180" bestFit="1" customWidth="1"/>
    <col min="7436" max="7436" width="9.625" style="180" customWidth="1"/>
    <col min="7437" max="7437" width="10.25" style="180" customWidth="1"/>
    <col min="7438" max="7440" width="8.5" style="180" customWidth="1"/>
    <col min="7441" max="7443" width="9.375" style="180" customWidth="1"/>
    <col min="7444" max="7444" width="9.125" style="180" customWidth="1"/>
    <col min="7445" max="7446" width="9" style="180" bestFit="1" customWidth="1"/>
    <col min="7447" max="7448" width="9.875" style="180" bestFit="1" customWidth="1"/>
    <col min="7449" max="7451" width="9" style="180" bestFit="1" customWidth="1"/>
    <col min="7452" max="7452" width="9.875" style="180" bestFit="1" customWidth="1"/>
    <col min="7453" max="7680" width="11.5" style="180"/>
    <col min="7681" max="7681" width="36.75" style="180" customWidth="1"/>
    <col min="7682" max="7682" width="11.25" style="180" customWidth="1"/>
    <col min="7683" max="7684" width="7" style="180" customWidth="1"/>
    <col min="7685" max="7689" width="7.875" style="180" customWidth="1"/>
    <col min="7690" max="7691" width="9.25" style="180" bestFit="1" customWidth="1"/>
    <col min="7692" max="7692" width="9.625" style="180" customWidth="1"/>
    <col min="7693" max="7693" width="10.25" style="180" customWidth="1"/>
    <col min="7694" max="7696" width="8.5" style="180" customWidth="1"/>
    <col min="7697" max="7699" width="9.375" style="180" customWidth="1"/>
    <col min="7700" max="7700" width="9.125" style="180" customWidth="1"/>
    <col min="7701" max="7702" width="9" style="180" bestFit="1" customWidth="1"/>
    <col min="7703" max="7704" width="9.875" style="180" bestFit="1" customWidth="1"/>
    <col min="7705" max="7707" width="9" style="180" bestFit="1" customWidth="1"/>
    <col min="7708" max="7708" width="9.875" style="180" bestFit="1" customWidth="1"/>
    <col min="7709" max="7936" width="11.5" style="180"/>
    <col min="7937" max="7937" width="36.75" style="180" customWidth="1"/>
    <col min="7938" max="7938" width="11.25" style="180" customWidth="1"/>
    <col min="7939" max="7940" width="7" style="180" customWidth="1"/>
    <col min="7941" max="7945" width="7.875" style="180" customWidth="1"/>
    <col min="7946" max="7947" width="9.25" style="180" bestFit="1" customWidth="1"/>
    <col min="7948" max="7948" width="9.625" style="180" customWidth="1"/>
    <col min="7949" max="7949" width="10.25" style="180" customWidth="1"/>
    <col min="7950" max="7952" width="8.5" style="180" customWidth="1"/>
    <col min="7953" max="7955" width="9.375" style="180" customWidth="1"/>
    <col min="7956" max="7956" width="9.125" style="180" customWidth="1"/>
    <col min="7957" max="7958" width="9" style="180" bestFit="1" customWidth="1"/>
    <col min="7959" max="7960" width="9.875" style="180" bestFit="1" customWidth="1"/>
    <col min="7961" max="7963" width="9" style="180" bestFit="1" customWidth="1"/>
    <col min="7964" max="7964" width="9.875" style="180" bestFit="1" customWidth="1"/>
    <col min="7965" max="8192" width="11.5" style="180"/>
    <col min="8193" max="8193" width="36.75" style="180" customWidth="1"/>
    <col min="8194" max="8194" width="11.25" style="180" customWidth="1"/>
    <col min="8195" max="8196" width="7" style="180" customWidth="1"/>
    <col min="8197" max="8201" width="7.875" style="180" customWidth="1"/>
    <col min="8202" max="8203" width="9.25" style="180" bestFit="1" customWidth="1"/>
    <col min="8204" max="8204" width="9.625" style="180" customWidth="1"/>
    <col min="8205" max="8205" width="10.25" style="180" customWidth="1"/>
    <col min="8206" max="8208" width="8.5" style="180" customWidth="1"/>
    <col min="8209" max="8211" width="9.375" style="180" customWidth="1"/>
    <col min="8212" max="8212" width="9.125" style="180" customWidth="1"/>
    <col min="8213" max="8214" width="9" style="180" bestFit="1" customWidth="1"/>
    <col min="8215" max="8216" width="9.875" style="180" bestFit="1" customWidth="1"/>
    <col min="8217" max="8219" width="9" style="180" bestFit="1" customWidth="1"/>
    <col min="8220" max="8220" width="9.875" style="180" bestFit="1" customWidth="1"/>
    <col min="8221" max="8448" width="11.5" style="180"/>
    <col min="8449" max="8449" width="36.75" style="180" customWidth="1"/>
    <col min="8450" max="8450" width="11.25" style="180" customWidth="1"/>
    <col min="8451" max="8452" width="7" style="180" customWidth="1"/>
    <col min="8453" max="8457" width="7.875" style="180" customWidth="1"/>
    <col min="8458" max="8459" width="9.25" style="180" bestFit="1" customWidth="1"/>
    <col min="8460" max="8460" width="9.625" style="180" customWidth="1"/>
    <col min="8461" max="8461" width="10.25" style="180" customWidth="1"/>
    <col min="8462" max="8464" width="8.5" style="180" customWidth="1"/>
    <col min="8465" max="8467" width="9.375" style="180" customWidth="1"/>
    <col min="8468" max="8468" width="9.125" style="180" customWidth="1"/>
    <col min="8469" max="8470" width="9" style="180" bestFit="1" customWidth="1"/>
    <col min="8471" max="8472" width="9.875" style="180" bestFit="1" customWidth="1"/>
    <col min="8473" max="8475" width="9" style="180" bestFit="1" customWidth="1"/>
    <col min="8476" max="8476" width="9.875" style="180" bestFit="1" customWidth="1"/>
    <col min="8477" max="8704" width="11.5" style="180"/>
    <col min="8705" max="8705" width="36.75" style="180" customWidth="1"/>
    <col min="8706" max="8706" width="11.25" style="180" customWidth="1"/>
    <col min="8707" max="8708" width="7" style="180" customWidth="1"/>
    <col min="8709" max="8713" width="7.875" style="180" customWidth="1"/>
    <col min="8714" max="8715" width="9.25" style="180" bestFit="1" customWidth="1"/>
    <col min="8716" max="8716" width="9.625" style="180" customWidth="1"/>
    <col min="8717" max="8717" width="10.25" style="180" customWidth="1"/>
    <col min="8718" max="8720" width="8.5" style="180" customWidth="1"/>
    <col min="8721" max="8723" width="9.375" style="180" customWidth="1"/>
    <col min="8724" max="8724" width="9.125" style="180" customWidth="1"/>
    <col min="8725" max="8726" width="9" style="180" bestFit="1" customWidth="1"/>
    <col min="8727" max="8728" width="9.875" style="180" bestFit="1" customWidth="1"/>
    <col min="8729" max="8731" width="9" style="180" bestFit="1" customWidth="1"/>
    <col min="8732" max="8732" width="9.875" style="180" bestFit="1" customWidth="1"/>
    <col min="8733" max="8960" width="11.5" style="180"/>
    <col min="8961" max="8961" width="36.75" style="180" customWidth="1"/>
    <col min="8962" max="8962" width="11.25" style="180" customWidth="1"/>
    <col min="8963" max="8964" width="7" style="180" customWidth="1"/>
    <col min="8965" max="8969" width="7.875" style="180" customWidth="1"/>
    <col min="8970" max="8971" width="9.25" style="180" bestFit="1" customWidth="1"/>
    <col min="8972" max="8972" width="9.625" style="180" customWidth="1"/>
    <col min="8973" max="8973" width="10.25" style="180" customWidth="1"/>
    <col min="8974" max="8976" width="8.5" style="180" customWidth="1"/>
    <col min="8977" max="8979" width="9.375" style="180" customWidth="1"/>
    <col min="8980" max="8980" width="9.125" style="180" customWidth="1"/>
    <col min="8981" max="8982" width="9" style="180" bestFit="1" customWidth="1"/>
    <col min="8983" max="8984" width="9.875" style="180" bestFit="1" customWidth="1"/>
    <col min="8985" max="8987" width="9" style="180" bestFit="1" customWidth="1"/>
    <col min="8988" max="8988" width="9.875" style="180" bestFit="1" customWidth="1"/>
    <col min="8989" max="9216" width="11.5" style="180"/>
    <col min="9217" max="9217" width="36.75" style="180" customWidth="1"/>
    <col min="9218" max="9218" width="11.25" style="180" customWidth="1"/>
    <col min="9219" max="9220" width="7" style="180" customWidth="1"/>
    <col min="9221" max="9225" width="7.875" style="180" customWidth="1"/>
    <col min="9226" max="9227" width="9.25" style="180" bestFit="1" customWidth="1"/>
    <col min="9228" max="9228" width="9.625" style="180" customWidth="1"/>
    <col min="9229" max="9229" width="10.25" style="180" customWidth="1"/>
    <col min="9230" max="9232" width="8.5" style="180" customWidth="1"/>
    <col min="9233" max="9235" width="9.375" style="180" customWidth="1"/>
    <col min="9236" max="9236" width="9.125" style="180" customWidth="1"/>
    <col min="9237" max="9238" width="9" style="180" bestFit="1" customWidth="1"/>
    <col min="9239" max="9240" width="9.875" style="180" bestFit="1" customWidth="1"/>
    <col min="9241" max="9243" width="9" style="180" bestFit="1" customWidth="1"/>
    <col min="9244" max="9244" width="9.875" style="180" bestFit="1" customWidth="1"/>
    <col min="9245" max="9472" width="11.5" style="180"/>
    <col min="9473" max="9473" width="36.75" style="180" customWidth="1"/>
    <col min="9474" max="9474" width="11.25" style="180" customWidth="1"/>
    <col min="9475" max="9476" width="7" style="180" customWidth="1"/>
    <col min="9477" max="9481" width="7.875" style="180" customWidth="1"/>
    <col min="9482" max="9483" width="9.25" style="180" bestFit="1" customWidth="1"/>
    <col min="9484" max="9484" width="9.625" style="180" customWidth="1"/>
    <col min="9485" max="9485" width="10.25" style="180" customWidth="1"/>
    <col min="9486" max="9488" width="8.5" style="180" customWidth="1"/>
    <col min="9489" max="9491" width="9.375" style="180" customWidth="1"/>
    <col min="9492" max="9492" width="9.125" style="180" customWidth="1"/>
    <col min="9493" max="9494" width="9" style="180" bestFit="1" customWidth="1"/>
    <col min="9495" max="9496" width="9.875" style="180" bestFit="1" customWidth="1"/>
    <col min="9497" max="9499" width="9" style="180" bestFit="1" customWidth="1"/>
    <col min="9500" max="9500" width="9.875" style="180" bestFit="1" customWidth="1"/>
    <col min="9501" max="9728" width="11.5" style="180"/>
    <col min="9729" max="9729" width="36.75" style="180" customWidth="1"/>
    <col min="9730" max="9730" width="11.25" style="180" customWidth="1"/>
    <col min="9731" max="9732" width="7" style="180" customWidth="1"/>
    <col min="9733" max="9737" width="7.875" style="180" customWidth="1"/>
    <col min="9738" max="9739" width="9.25" style="180" bestFit="1" customWidth="1"/>
    <col min="9740" max="9740" width="9.625" style="180" customWidth="1"/>
    <col min="9741" max="9741" width="10.25" style="180" customWidth="1"/>
    <col min="9742" max="9744" width="8.5" style="180" customWidth="1"/>
    <col min="9745" max="9747" width="9.375" style="180" customWidth="1"/>
    <col min="9748" max="9748" width="9.125" style="180" customWidth="1"/>
    <col min="9749" max="9750" width="9" style="180" bestFit="1" customWidth="1"/>
    <col min="9751" max="9752" width="9.875" style="180" bestFit="1" customWidth="1"/>
    <col min="9753" max="9755" width="9" style="180" bestFit="1" customWidth="1"/>
    <col min="9756" max="9756" width="9.875" style="180" bestFit="1" customWidth="1"/>
    <col min="9757" max="9984" width="11.5" style="180"/>
    <col min="9985" max="9985" width="36.75" style="180" customWidth="1"/>
    <col min="9986" max="9986" width="11.25" style="180" customWidth="1"/>
    <col min="9987" max="9988" width="7" style="180" customWidth="1"/>
    <col min="9989" max="9993" width="7.875" style="180" customWidth="1"/>
    <col min="9994" max="9995" width="9.25" style="180" bestFit="1" customWidth="1"/>
    <col min="9996" max="9996" width="9.625" style="180" customWidth="1"/>
    <col min="9997" max="9997" width="10.25" style="180" customWidth="1"/>
    <col min="9998" max="10000" width="8.5" style="180" customWidth="1"/>
    <col min="10001" max="10003" width="9.375" style="180" customWidth="1"/>
    <col min="10004" max="10004" width="9.125" style="180" customWidth="1"/>
    <col min="10005" max="10006" width="9" style="180" bestFit="1" customWidth="1"/>
    <col min="10007" max="10008" width="9.875" style="180" bestFit="1" customWidth="1"/>
    <col min="10009" max="10011" width="9" style="180" bestFit="1" customWidth="1"/>
    <col min="10012" max="10012" width="9.875" style="180" bestFit="1" customWidth="1"/>
    <col min="10013" max="10240" width="11.5" style="180"/>
    <col min="10241" max="10241" width="36.75" style="180" customWidth="1"/>
    <col min="10242" max="10242" width="11.25" style="180" customWidth="1"/>
    <col min="10243" max="10244" width="7" style="180" customWidth="1"/>
    <col min="10245" max="10249" width="7.875" style="180" customWidth="1"/>
    <col min="10250" max="10251" width="9.25" style="180" bestFit="1" customWidth="1"/>
    <col min="10252" max="10252" width="9.625" style="180" customWidth="1"/>
    <col min="10253" max="10253" width="10.25" style="180" customWidth="1"/>
    <col min="10254" max="10256" width="8.5" style="180" customWidth="1"/>
    <col min="10257" max="10259" width="9.375" style="180" customWidth="1"/>
    <col min="10260" max="10260" width="9.125" style="180" customWidth="1"/>
    <col min="10261" max="10262" width="9" style="180" bestFit="1" customWidth="1"/>
    <col min="10263" max="10264" width="9.875" style="180" bestFit="1" customWidth="1"/>
    <col min="10265" max="10267" width="9" style="180" bestFit="1" customWidth="1"/>
    <col min="10268" max="10268" width="9.875" style="180" bestFit="1" customWidth="1"/>
    <col min="10269" max="10496" width="11.5" style="180"/>
    <col min="10497" max="10497" width="36.75" style="180" customWidth="1"/>
    <col min="10498" max="10498" width="11.25" style="180" customWidth="1"/>
    <col min="10499" max="10500" width="7" style="180" customWidth="1"/>
    <col min="10501" max="10505" width="7.875" style="180" customWidth="1"/>
    <col min="10506" max="10507" width="9.25" style="180" bestFit="1" customWidth="1"/>
    <col min="10508" max="10508" width="9.625" style="180" customWidth="1"/>
    <col min="10509" max="10509" width="10.25" style="180" customWidth="1"/>
    <col min="10510" max="10512" width="8.5" style="180" customWidth="1"/>
    <col min="10513" max="10515" width="9.375" style="180" customWidth="1"/>
    <col min="10516" max="10516" width="9.125" style="180" customWidth="1"/>
    <col min="10517" max="10518" width="9" style="180" bestFit="1" customWidth="1"/>
    <col min="10519" max="10520" width="9.875" style="180" bestFit="1" customWidth="1"/>
    <col min="10521" max="10523" width="9" style="180" bestFit="1" customWidth="1"/>
    <col min="10524" max="10524" width="9.875" style="180" bestFit="1" customWidth="1"/>
    <col min="10525" max="10752" width="11.5" style="180"/>
    <col min="10753" max="10753" width="36.75" style="180" customWidth="1"/>
    <col min="10754" max="10754" width="11.25" style="180" customWidth="1"/>
    <col min="10755" max="10756" width="7" style="180" customWidth="1"/>
    <col min="10757" max="10761" width="7.875" style="180" customWidth="1"/>
    <col min="10762" max="10763" width="9.25" style="180" bestFit="1" customWidth="1"/>
    <col min="10764" max="10764" width="9.625" style="180" customWidth="1"/>
    <col min="10765" max="10765" width="10.25" style="180" customWidth="1"/>
    <col min="10766" max="10768" width="8.5" style="180" customWidth="1"/>
    <col min="10769" max="10771" width="9.375" style="180" customWidth="1"/>
    <col min="10772" max="10772" width="9.125" style="180" customWidth="1"/>
    <col min="10773" max="10774" width="9" style="180" bestFit="1" customWidth="1"/>
    <col min="10775" max="10776" width="9.875" style="180" bestFit="1" customWidth="1"/>
    <col min="10777" max="10779" width="9" style="180" bestFit="1" customWidth="1"/>
    <col min="10780" max="10780" width="9.875" style="180" bestFit="1" customWidth="1"/>
    <col min="10781" max="11008" width="11.5" style="180"/>
    <col min="11009" max="11009" width="36.75" style="180" customWidth="1"/>
    <col min="11010" max="11010" width="11.25" style="180" customWidth="1"/>
    <col min="11011" max="11012" width="7" style="180" customWidth="1"/>
    <col min="11013" max="11017" width="7.875" style="180" customWidth="1"/>
    <col min="11018" max="11019" width="9.25" style="180" bestFit="1" customWidth="1"/>
    <col min="11020" max="11020" width="9.625" style="180" customWidth="1"/>
    <col min="11021" max="11021" width="10.25" style="180" customWidth="1"/>
    <col min="11022" max="11024" width="8.5" style="180" customWidth="1"/>
    <col min="11025" max="11027" width="9.375" style="180" customWidth="1"/>
    <col min="11028" max="11028" width="9.125" style="180" customWidth="1"/>
    <col min="11029" max="11030" width="9" style="180" bestFit="1" customWidth="1"/>
    <col min="11031" max="11032" width="9.875" style="180" bestFit="1" customWidth="1"/>
    <col min="11033" max="11035" width="9" style="180" bestFit="1" customWidth="1"/>
    <col min="11036" max="11036" width="9.875" style="180" bestFit="1" customWidth="1"/>
    <col min="11037" max="11264" width="11.5" style="180"/>
    <col min="11265" max="11265" width="36.75" style="180" customWidth="1"/>
    <col min="11266" max="11266" width="11.25" style="180" customWidth="1"/>
    <col min="11267" max="11268" width="7" style="180" customWidth="1"/>
    <col min="11269" max="11273" width="7.875" style="180" customWidth="1"/>
    <col min="11274" max="11275" width="9.25" style="180" bestFit="1" customWidth="1"/>
    <col min="11276" max="11276" width="9.625" style="180" customWidth="1"/>
    <col min="11277" max="11277" width="10.25" style="180" customWidth="1"/>
    <col min="11278" max="11280" width="8.5" style="180" customWidth="1"/>
    <col min="11281" max="11283" width="9.375" style="180" customWidth="1"/>
    <col min="11284" max="11284" width="9.125" style="180" customWidth="1"/>
    <col min="11285" max="11286" width="9" style="180" bestFit="1" customWidth="1"/>
    <col min="11287" max="11288" width="9.875" style="180" bestFit="1" customWidth="1"/>
    <col min="11289" max="11291" width="9" style="180" bestFit="1" customWidth="1"/>
    <col min="11292" max="11292" width="9.875" style="180" bestFit="1" customWidth="1"/>
    <col min="11293" max="11520" width="11.5" style="180"/>
    <col min="11521" max="11521" width="36.75" style="180" customWidth="1"/>
    <col min="11522" max="11522" width="11.25" style="180" customWidth="1"/>
    <col min="11523" max="11524" width="7" style="180" customWidth="1"/>
    <col min="11525" max="11529" width="7.875" style="180" customWidth="1"/>
    <col min="11530" max="11531" width="9.25" style="180" bestFit="1" customWidth="1"/>
    <col min="11532" max="11532" width="9.625" style="180" customWidth="1"/>
    <col min="11533" max="11533" width="10.25" style="180" customWidth="1"/>
    <col min="11534" max="11536" width="8.5" style="180" customWidth="1"/>
    <col min="11537" max="11539" width="9.375" style="180" customWidth="1"/>
    <col min="11540" max="11540" width="9.125" style="180" customWidth="1"/>
    <col min="11541" max="11542" width="9" style="180" bestFit="1" customWidth="1"/>
    <col min="11543" max="11544" width="9.875" style="180" bestFit="1" customWidth="1"/>
    <col min="11545" max="11547" width="9" style="180" bestFit="1" customWidth="1"/>
    <col min="11548" max="11548" width="9.875" style="180" bestFit="1" customWidth="1"/>
    <col min="11549" max="11776" width="11.5" style="180"/>
    <col min="11777" max="11777" width="36.75" style="180" customWidth="1"/>
    <col min="11778" max="11778" width="11.25" style="180" customWidth="1"/>
    <col min="11779" max="11780" width="7" style="180" customWidth="1"/>
    <col min="11781" max="11785" width="7.875" style="180" customWidth="1"/>
    <col min="11786" max="11787" width="9.25" style="180" bestFit="1" customWidth="1"/>
    <col min="11788" max="11788" width="9.625" style="180" customWidth="1"/>
    <col min="11789" max="11789" width="10.25" style="180" customWidth="1"/>
    <col min="11790" max="11792" width="8.5" style="180" customWidth="1"/>
    <col min="11793" max="11795" width="9.375" style="180" customWidth="1"/>
    <col min="11796" max="11796" width="9.125" style="180" customWidth="1"/>
    <col min="11797" max="11798" width="9" style="180" bestFit="1" customWidth="1"/>
    <col min="11799" max="11800" width="9.875" style="180" bestFit="1" customWidth="1"/>
    <col min="11801" max="11803" width="9" style="180" bestFit="1" customWidth="1"/>
    <col min="11804" max="11804" width="9.875" style="180" bestFit="1" customWidth="1"/>
    <col min="11805" max="12032" width="11.5" style="180"/>
    <col min="12033" max="12033" width="36.75" style="180" customWidth="1"/>
    <col min="12034" max="12034" width="11.25" style="180" customWidth="1"/>
    <col min="12035" max="12036" width="7" style="180" customWidth="1"/>
    <col min="12037" max="12041" width="7.875" style="180" customWidth="1"/>
    <col min="12042" max="12043" width="9.25" style="180" bestFit="1" customWidth="1"/>
    <col min="12044" max="12044" width="9.625" style="180" customWidth="1"/>
    <col min="12045" max="12045" width="10.25" style="180" customWidth="1"/>
    <col min="12046" max="12048" width="8.5" style="180" customWidth="1"/>
    <col min="12049" max="12051" width="9.375" style="180" customWidth="1"/>
    <col min="12052" max="12052" width="9.125" style="180" customWidth="1"/>
    <col min="12053" max="12054" width="9" style="180" bestFit="1" customWidth="1"/>
    <col min="12055" max="12056" width="9.875" style="180" bestFit="1" customWidth="1"/>
    <col min="12057" max="12059" width="9" style="180" bestFit="1" customWidth="1"/>
    <col min="12060" max="12060" width="9.875" style="180" bestFit="1" customWidth="1"/>
    <col min="12061" max="12288" width="11.5" style="180"/>
    <col min="12289" max="12289" width="36.75" style="180" customWidth="1"/>
    <col min="12290" max="12290" width="11.25" style="180" customWidth="1"/>
    <col min="12291" max="12292" width="7" style="180" customWidth="1"/>
    <col min="12293" max="12297" width="7.875" style="180" customWidth="1"/>
    <col min="12298" max="12299" width="9.25" style="180" bestFit="1" customWidth="1"/>
    <col min="12300" max="12300" width="9.625" style="180" customWidth="1"/>
    <col min="12301" max="12301" width="10.25" style="180" customWidth="1"/>
    <col min="12302" max="12304" width="8.5" style="180" customWidth="1"/>
    <col min="12305" max="12307" width="9.375" style="180" customWidth="1"/>
    <col min="12308" max="12308" width="9.125" style="180" customWidth="1"/>
    <col min="12309" max="12310" width="9" style="180" bestFit="1" customWidth="1"/>
    <col min="12311" max="12312" width="9.875" style="180" bestFit="1" customWidth="1"/>
    <col min="12313" max="12315" width="9" style="180" bestFit="1" customWidth="1"/>
    <col min="12316" max="12316" width="9.875" style="180" bestFit="1" customWidth="1"/>
    <col min="12317" max="12544" width="11.5" style="180"/>
    <col min="12545" max="12545" width="36.75" style="180" customWidth="1"/>
    <col min="12546" max="12546" width="11.25" style="180" customWidth="1"/>
    <col min="12547" max="12548" width="7" style="180" customWidth="1"/>
    <col min="12549" max="12553" width="7.875" style="180" customWidth="1"/>
    <col min="12554" max="12555" width="9.25" style="180" bestFit="1" customWidth="1"/>
    <col min="12556" max="12556" width="9.625" style="180" customWidth="1"/>
    <col min="12557" max="12557" width="10.25" style="180" customWidth="1"/>
    <col min="12558" max="12560" width="8.5" style="180" customWidth="1"/>
    <col min="12561" max="12563" width="9.375" style="180" customWidth="1"/>
    <col min="12564" max="12564" width="9.125" style="180" customWidth="1"/>
    <col min="12565" max="12566" width="9" style="180" bestFit="1" customWidth="1"/>
    <col min="12567" max="12568" width="9.875" style="180" bestFit="1" customWidth="1"/>
    <col min="12569" max="12571" width="9" style="180" bestFit="1" customWidth="1"/>
    <col min="12572" max="12572" width="9.875" style="180" bestFit="1" customWidth="1"/>
    <col min="12573" max="12800" width="11.5" style="180"/>
    <col min="12801" max="12801" width="36.75" style="180" customWidth="1"/>
    <col min="12802" max="12802" width="11.25" style="180" customWidth="1"/>
    <col min="12803" max="12804" width="7" style="180" customWidth="1"/>
    <col min="12805" max="12809" width="7.875" style="180" customWidth="1"/>
    <col min="12810" max="12811" width="9.25" style="180" bestFit="1" customWidth="1"/>
    <col min="12812" max="12812" width="9.625" style="180" customWidth="1"/>
    <col min="12813" max="12813" width="10.25" style="180" customWidth="1"/>
    <col min="12814" max="12816" width="8.5" style="180" customWidth="1"/>
    <col min="12817" max="12819" width="9.375" style="180" customWidth="1"/>
    <col min="12820" max="12820" width="9.125" style="180" customWidth="1"/>
    <col min="12821" max="12822" width="9" style="180" bestFit="1" customWidth="1"/>
    <col min="12823" max="12824" width="9.875" style="180" bestFit="1" customWidth="1"/>
    <col min="12825" max="12827" width="9" style="180" bestFit="1" customWidth="1"/>
    <col min="12828" max="12828" width="9.875" style="180" bestFit="1" customWidth="1"/>
    <col min="12829" max="13056" width="11.5" style="180"/>
    <col min="13057" max="13057" width="36.75" style="180" customWidth="1"/>
    <col min="13058" max="13058" width="11.25" style="180" customWidth="1"/>
    <col min="13059" max="13060" width="7" style="180" customWidth="1"/>
    <col min="13061" max="13065" width="7.875" style="180" customWidth="1"/>
    <col min="13066" max="13067" width="9.25" style="180" bestFit="1" customWidth="1"/>
    <col min="13068" max="13068" width="9.625" style="180" customWidth="1"/>
    <col min="13069" max="13069" width="10.25" style="180" customWidth="1"/>
    <col min="13070" max="13072" width="8.5" style="180" customWidth="1"/>
    <col min="13073" max="13075" width="9.375" style="180" customWidth="1"/>
    <col min="13076" max="13076" width="9.125" style="180" customWidth="1"/>
    <col min="13077" max="13078" width="9" style="180" bestFit="1" customWidth="1"/>
    <col min="13079" max="13080" width="9.875" style="180" bestFit="1" customWidth="1"/>
    <col min="13081" max="13083" width="9" style="180" bestFit="1" customWidth="1"/>
    <col min="13084" max="13084" width="9.875" style="180" bestFit="1" customWidth="1"/>
    <col min="13085" max="13312" width="11.5" style="180"/>
    <col min="13313" max="13313" width="36.75" style="180" customWidth="1"/>
    <col min="13314" max="13314" width="11.25" style="180" customWidth="1"/>
    <col min="13315" max="13316" width="7" style="180" customWidth="1"/>
    <col min="13317" max="13321" width="7.875" style="180" customWidth="1"/>
    <col min="13322" max="13323" width="9.25" style="180" bestFit="1" customWidth="1"/>
    <col min="13324" max="13324" width="9.625" style="180" customWidth="1"/>
    <col min="13325" max="13325" width="10.25" style="180" customWidth="1"/>
    <col min="13326" max="13328" width="8.5" style="180" customWidth="1"/>
    <col min="13329" max="13331" width="9.375" style="180" customWidth="1"/>
    <col min="13332" max="13332" width="9.125" style="180" customWidth="1"/>
    <col min="13333" max="13334" width="9" style="180" bestFit="1" customWidth="1"/>
    <col min="13335" max="13336" width="9.875" style="180" bestFit="1" customWidth="1"/>
    <col min="13337" max="13339" width="9" style="180" bestFit="1" customWidth="1"/>
    <col min="13340" max="13340" width="9.875" style="180" bestFit="1" customWidth="1"/>
    <col min="13341" max="13568" width="11.5" style="180"/>
    <col min="13569" max="13569" width="36.75" style="180" customWidth="1"/>
    <col min="13570" max="13570" width="11.25" style="180" customWidth="1"/>
    <col min="13571" max="13572" width="7" style="180" customWidth="1"/>
    <col min="13573" max="13577" width="7.875" style="180" customWidth="1"/>
    <col min="13578" max="13579" width="9.25" style="180" bestFit="1" customWidth="1"/>
    <col min="13580" max="13580" width="9.625" style="180" customWidth="1"/>
    <col min="13581" max="13581" width="10.25" style="180" customWidth="1"/>
    <col min="13582" max="13584" width="8.5" style="180" customWidth="1"/>
    <col min="13585" max="13587" width="9.375" style="180" customWidth="1"/>
    <col min="13588" max="13588" width="9.125" style="180" customWidth="1"/>
    <col min="13589" max="13590" width="9" style="180" bestFit="1" customWidth="1"/>
    <col min="13591" max="13592" width="9.875" style="180" bestFit="1" customWidth="1"/>
    <col min="13593" max="13595" width="9" style="180" bestFit="1" customWidth="1"/>
    <col min="13596" max="13596" width="9.875" style="180" bestFit="1" customWidth="1"/>
    <col min="13597" max="13824" width="11.5" style="180"/>
    <col min="13825" max="13825" width="36.75" style="180" customWidth="1"/>
    <col min="13826" max="13826" width="11.25" style="180" customWidth="1"/>
    <col min="13827" max="13828" width="7" style="180" customWidth="1"/>
    <col min="13829" max="13833" width="7.875" style="180" customWidth="1"/>
    <col min="13834" max="13835" width="9.25" style="180" bestFit="1" customWidth="1"/>
    <col min="13836" max="13836" width="9.625" style="180" customWidth="1"/>
    <col min="13837" max="13837" width="10.25" style="180" customWidth="1"/>
    <col min="13838" max="13840" width="8.5" style="180" customWidth="1"/>
    <col min="13841" max="13843" width="9.375" style="180" customWidth="1"/>
    <col min="13844" max="13844" width="9.125" style="180" customWidth="1"/>
    <col min="13845" max="13846" width="9" style="180" bestFit="1" customWidth="1"/>
    <col min="13847" max="13848" width="9.875" style="180" bestFit="1" customWidth="1"/>
    <col min="13849" max="13851" width="9" style="180" bestFit="1" customWidth="1"/>
    <col min="13852" max="13852" width="9.875" style="180" bestFit="1" customWidth="1"/>
    <col min="13853" max="14080" width="11.5" style="180"/>
    <col min="14081" max="14081" width="36.75" style="180" customWidth="1"/>
    <col min="14082" max="14082" width="11.25" style="180" customWidth="1"/>
    <col min="14083" max="14084" width="7" style="180" customWidth="1"/>
    <col min="14085" max="14089" width="7.875" style="180" customWidth="1"/>
    <col min="14090" max="14091" width="9.25" style="180" bestFit="1" customWidth="1"/>
    <col min="14092" max="14092" width="9.625" style="180" customWidth="1"/>
    <col min="14093" max="14093" width="10.25" style="180" customWidth="1"/>
    <col min="14094" max="14096" width="8.5" style="180" customWidth="1"/>
    <col min="14097" max="14099" width="9.375" style="180" customWidth="1"/>
    <col min="14100" max="14100" width="9.125" style="180" customWidth="1"/>
    <col min="14101" max="14102" width="9" style="180" bestFit="1" customWidth="1"/>
    <col min="14103" max="14104" width="9.875" style="180" bestFit="1" customWidth="1"/>
    <col min="14105" max="14107" width="9" style="180" bestFit="1" customWidth="1"/>
    <col min="14108" max="14108" width="9.875" style="180" bestFit="1" customWidth="1"/>
    <col min="14109" max="14336" width="11.5" style="180"/>
    <col min="14337" max="14337" width="36.75" style="180" customWidth="1"/>
    <col min="14338" max="14338" width="11.25" style="180" customWidth="1"/>
    <col min="14339" max="14340" width="7" style="180" customWidth="1"/>
    <col min="14341" max="14345" width="7.875" style="180" customWidth="1"/>
    <col min="14346" max="14347" width="9.25" style="180" bestFit="1" customWidth="1"/>
    <col min="14348" max="14348" width="9.625" style="180" customWidth="1"/>
    <col min="14349" max="14349" width="10.25" style="180" customWidth="1"/>
    <col min="14350" max="14352" width="8.5" style="180" customWidth="1"/>
    <col min="14353" max="14355" width="9.375" style="180" customWidth="1"/>
    <col min="14356" max="14356" width="9.125" style="180" customWidth="1"/>
    <col min="14357" max="14358" width="9" style="180" bestFit="1" customWidth="1"/>
    <col min="14359" max="14360" width="9.875" style="180" bestFit="1" customWidth="1"/>
    <col min="14361" max="14363" width="9" style="180" bestFit="1" customWidth="1"/>
    <col min="14364" max="14364" width="9.875" style="180" bestFit="1" customWidth="1"/>
    <col min="14365" max="14592" width="11.5" style="180"/>
    <col min="14593" max="14593" width="36.75" style="180" customWidth="1"/>
    <col min="14594" max="14594" width="11.25" style="180" customWidth="1"/>
    <col min="14595" max="14596" width="7" style="180" customWidth="1"/>
    <col min="14597" max="14601" width="7.875" style="180" customWidth="1"/>
    <col min="14602" max="14603" width="9.25" style="180" bestFit="1" customWidth="1"/>
    <col min="14604" max="14604" width="9.625" style="180" customWidth="1"/>
    <col min="14605" max="14605" width="10.25" style="180" customWidth="1"/>
    <col min="14606" max="14608" width="8.5" style="180" customWidth="1"/>
    <col min="14609" max="14611" width="9.375" style="180" customWidth="1"/>
    <col min="14612" max="14612" width="9.125" style="180" customWidth="1"/>
    <col min="14613" max="14614" width="9" style="180" bestFit="1" customWidth="1"/>
    <col min="14615" max="14616" width="9.875" style="180" bestFit="1" customWidth="1"/>
    <col min="14617" max="14619" width="9" style="180" bestFit="1" customWidth="1"/>
    <col min="14620" max="14620" width="9.875" style="180" bestFit="1" customWidth="1"/>
    <col min="14621" max="14848" width="11.5" style="180"/>
    <col min="14849" max="14849" width="36.75" style="180" customWidth="1"/>
    <col min="14850" max="14850" width="11.25" style="180" customWidth="1"/>
    <col min="14851" max="14852" width="7" style="180" customWidth="1"/>
    <col min="14853" max="14857" width="7.875" style="180" customWidth="1"/>
    <col min="14858" max="14859" width="9.25" style="180" bestFit="1" customWidth="1"/>
    <col min="14860" max="14860" width="9.625" style="180" customWidth="1"/>
    <col min="14861" max="14861" width="10.25" style="180" customWidth="1"/>
    <col min="14862" max="14864" width="8.5" style="180" customWidth="1"/>
    <col min="14865" max="14867" width="9.375" style="180" customWidth="1"/>
    <col min="14868" max="14868" width="9.125" style="180" customWidth="1"/>
    <col min="14869" max="14870" width="9" style="180" bestFit="1" customWidth="1"/>
    <col min="14871" max="14872" width="9.875" style="180" bestFit="1" customWidth="1"/>
    <col min="14873" max="14875" width="9" style="180" bestFit="1" customWidth="1"/>
    <col min="14876" max="14876" width="9.875" style="180" bestFit="1" customWidth="1"/>
    <col min="14877" max="15104" width="11.5" style="180"/>
    <col min="15105" max="15105" width="36.75" style="180" customWidth="1"/>
    <col min="15106" max="15106" width="11.25" style="180" customWidth="1"/>
    <col min="15107" max="15108" width="7" style="180" customWidth="1"/>
    <col min="15109" max="15113" width="7.875" style="180" customWidth="1"/>
    <col min="15114" max="15115" width="9.25" style="180" bestFit="1" customWidth="1"/>
    <col min="15116" max="15116" width="9.625" style="180" customWidth="1"/>
    <col min="15117" max="15117" width="10.25" style="180" customWidth="1"/>
    <col min="15118" max="15120" width="8.5" style="180" customWidth="1"/>
    <col min="15121" max="15123" width="9.375" style="180" customWidth="1"/>
    <col min="15124" max="15124" width="9.125" style="180" customWidth="1"/>
    <col min="15125" max="15126" width="9" style="180" bestFit="1" customWidth="1"/>
    <col min="15127" max="15128" width="9.875" style="180" bestFit="1" customWidth="1"/>
    <col min="15129" max="15131" width="9" style="180" bestFit="1" customWidth="1"/>
    <col min="15132" max="15132" width="9.875" style="180" bestFit="1" customWidth="1"/>
    <col min="15133" max="15360" width="11.5" style="180"/>
    <col min="15361" max="15361" width="36.75" style="180" customWidth="1"/>
    <col min="15362" max="15362" width="11.25" style="180" customWidth="1"/>
    <col min="15363" max="15364" width="7" style="180" customWidth="1"/>
    <col min="15365" max="15369" width="7.875" style="180" customWidth="1"/>
    <col min="15370" max="15371" width="9.25" style="180" bestFit="1" customWidth="1"/>
    <col min="15372" max="15372" width="9.625" style="180" customWidth="1"/>
    <col min="15373" max="15373" width="10.25" style="180" customWidth="1"/>
    <col min="15374" max="15376" width="8.5" style="180" customWidth="1"/>
    <col min="15377" max="15379" width="9.375" style="180" customWidth="1"/>
    <col min="15380" max="15380" width="9.125" style="180" customWidth="1"/>
    <col min="15381" max="15382" width="9" style="180" bestFit="1" customWidth="1"/>
    <col min="15383" max="15384" width="9.875" style="180" bestFit="1" customWidth="1"/>
    <col min="15385" max="15387" width="9" style="180" bestFit="1" customWidth="1"/>
    <col min="15388" max="15388" width="9.875" style="180" bestFit="1" customWidth="1"/>
    <col min="15389" max="15616" width="11.5" style="180"/>
    <col min="15617" max="15617" width="36.75" style="180" customWidth="1"/>
    <col min="15618" max="15618" width="11.25" style="180" customWidth="1"/>
    <col min="15619" max="15620" width="7" style="180" customWidth="1"/>
    <col min="15621" max="15625" width="7.875" style="180" customWidth="1"/>
    <col min="15626" max="15627" width="9.25" style="180" bestFit="1" customWidth="1"/>
    <col min="15628" max="15628" width="9.625" style="180" customWidth="1"/>
    <col min="15629" max="15629" width="10.25" style="180" customWidth="1"/>
    <col min="15630" max="15632" width="8.5" style="180" customWidth="1"/>
    <col min="15633" max="15635" width="9.375" style="180" customWidth="1"/>
    <col min="15636" max="15636" width="9.125" style="180" customWidth="1"/>
    <col min="15637" max="15638" width="9" style="180" bestFit="1" customWidth="1"/>
    <col min="15639" max="15640" width="9.875" style="180" bestFit="1" customWidth="1"/>
    <col min="15641" max="15643" width="9" style="180" bestFit="1" customWidth="1"/>
    <col min="15644" max="15644" width="9.875" style="180" bestFit="1" customWidth="1"/>
    <col min="15645" max="15872" width="11.5" style="180"/>
    <col min="15873" max="15873" width="36.75" style="180" customWidth="1"/>
    <col min="15874" max="15874" width="11.25" style="180" customWidth="1"/>
    <col min="15875" max="15876" width="7" style="180" customWidth="1"/>
    <col min="15877" max="15881" width="7.875" style="180" customWidth="1"/>
    <col min="15882" max="15883" width="9.25" style="180" bestFit="1" customWidth="1"/>
    <col min="15884" max="15884" width="9.625" style="180" customWidth="1"/>
    <col min="15885" max="15885" width="10.25" style="180" customWidth="1"/>
    <col min="15886" max="15888" width="8.5" style="180" customWidth="1"/>
    <col min="15889" max="15891" width="9.375" style="180" customWidth="1"/>
    <col min="15892" max="15892" width="9.125" style="180" customWidth="1"/>
    <col min="15893" max="15894" width="9" style="180" bestFit="1" customWidth="1"/>
    <col min="15895" max="15896" width="9.875" style="180" bestFit="1" customWidth="1"/>
    <col min="15897" max="15899" width="9" style="180" bestFit="1" customWidth="1"/>
    <col min="15900" max="15900" width="9.875" style="180" bestFit="1" customWidth="1"/>
    <col min="15901" max="16128" width="11.5" style="180"/>
    <col min="16129" max="16129" width="36.75" style="180" customWidth="1"/>
    <col min="16130" max="16130" width="11.25" style="180" customWidth="1"/>
    <col min="16131" max="16132" width="7" style="180" customWidth="1"/>
    <col min="16133" max="16137" width="7.875" style="180" customWidth="1"/>
    <col min="16138" max="16139" width="9.25" style="180" bestFit="1" customWidth="1"/>
    <col min="16140" max="16140" width="9.625" style="180" customWidth="1"/>
    <col min="16141" max="16141" width="10.25" style="180" customWidth="1"/>
    <col min="16142" max="16144" width="8.5" style="180" customWidth="1"/>
    <col min="16145" max="16147" width="9.375" style="180" customWidth="1"/>
    <col min="16148" max="16148" width="9.125" style="180" customWidth="1"/>
    <col min="16149" max="16150" width="9" style="180" bestFit="1" customWidth="1"/>
    <col min="16151" max="16152" width="9.875" style="180" bestFit="1" customWidth="1"/>
    <col min="16153" max="16155" width="9" style="180" bestFit="1" customWidth="1"/>
    <col min="16156" max="16156" width="9.875" style="180" bestFit="1" customWidth="1"/>
    <col min="16157" max="16384" width="11.5" style="180"/>
  </cols>
  <sheetData>
    <row r="1" spans="1:20" ht="15" x14ac:dyDescent="0.2">
      <c r="A1" s="589" t="s">
        <v>245</v>
      </c>
      <c r="B1" s="181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  <c r="S1" s="546"/>
      <c r="T1" s="546"/>
    </row>
    <row r="2" spans="1:20" ht="15" x14ac:dyDescent="0.25">
      <c r="A2" s="210" t="s">
        <v>155</v>
      </c>
      <c r="B2" s="184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</row>
    <row r="3" spans="1:20" ht="15" x14ac:dyDescent="0.25">
      <c r="A3" s="357" t="s">
        <v>193</v>
      </c>
      <c r="B3" s="187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</row>
    <row r="4" spans="1:20" ht="15" x14ac:dyDescent="0.25">
      <c r="A4" s="210" t="s">
        <v>156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</row>
    <row r="5" spans="1:20" ht="15" x14ac:dyDescent="0.25">
      <c r="A5" s="210" t="s">
        <v>157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</row>
    <row r="6" spans="1:20" ht="15" x14ac:dyDescent="0.25">
      <c r="A6" s="357" t="s">
        <v>168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</row>
    <row r="7" spans="1:20" x14ac:dyDescent="0.2">
      <c r="A7" s="212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</row>
    <row r="8" spans="1:20" ht="15" thickBot="1" x14ac:dyDescent="0.25">
      <c r="A8" s="550" t="s">
        <v>159</v>
      </c>
      <c r="B8" s="551" t="s">
        <v>169</v>
      </c>
      <c r="C8" s="552">
        <v>2004</v>
      </c>
      <c r="D8" s="552">
        <v>2005</v>
      </c>
      <c r="E8" s="552">
        <v>2006</v>
      </c>
      <c r="F8" s="552">
        <v>2007</v>
      </c>
      <c r="G8" s="552">
        <v>2008</v>
      </c>
      <c r="H8" s="552">
        <v>2009</v>
      </c>
      <c r="I8" s="552">
        <v>2010</v>
      </c>
      <c r="J8" s="552">
        <v>2011</v>
      </c>
      <c r="K8" s="552">
        <v>2012</v>
      </c>
      <c r="L8" s="552">
        <v>2013</v>
      </c>
      <c r="M8" s="552">
        <v>2014</v>
      </c>
      <c r="N8" s="552">
        <v>2015</v>
      </c>
      <c r="O8" s="552">
        <v>2016</v>
      </c>
      <c r="P8" s="552">
        <v>2017</v>
      </c>
      <c r="Q8" s="552">
        <v>2018</v>
      </c>
      <c r="R8" s="552">
        <v>2019</v>
      </c>
      <c r="S8" s="552">
        <v>2020</v>
      </c>
      <c r="T8" s="552">
        <v>2021</v>
      </c>
    </row>
    <row r="9" spans="1:20" ht="15" thickBot="1" x14ac:dyDescent="0.25">
      <c r="A9" s="411" t="s">
        <v>2</v>
      </c>
      <c r="B9" s="412"/>
      <c r="C9" s="413">
        <v>21242.632209966101</v>
      </c>
      <c r="D9" s="413">
        <v>7804.611193044243</v>
      </c>
      <c r="E9" s="413">
        <v>8584.343011226063</v>
      </c>
      <c r="F9" s="413">
        <v>12390.112276029056</v>
      </c>
      <c r="G9" s="413">
        <v>26093.254330508476</v>
      </c>
      <c r="H9" s="413">
        <v>28036.77328672725</v>
      </c>
      <c r="I9" s="413">
        <v>41332.791447499993</v>
      </c>
      <c r="J9" s="413">
        <v>74771.540193416644</v>
      </c>
      <c r="K9" s="413">
        <v>92675.997448394672</v>
      </c>
      <c r="L9" s="413">
        <v>110480.9197125252</v>
      </c>
      <c r="M9" s="413">
        <v>133230.52033101683</v>
      </c>
      <c r="N9" s="413">
        <v>161986.43883233983</v>
      </c>
      <c r="O9" s="413">
        <v>187115.32265579983</v>
      </c>
      <c r="P9" s="413">
        <v>222949.48600937187</v>
      </c>
      <c r="Q9" s="413">
        <v>296461.29191441386</v>
      </c>
      <c r="R9" s="413">
        <v>424580.11125613959</v>
      </c>
      <c r="S9" s="413">
        <v>608066.80599070573</v>
      </c>
      <c r="T9" s="413">
        <f>SUM(T10:T16)</f>
        <v>920613.14426992857</v>
      </c>
    </row>
    <row r="10" spans="1:20" x14ac:dyDescent="0.2">
      <c r="A10" s="195">
        <v>1320</v>
      </c>
      <c r="B10" s="196" t="s">
        <v>256</v>
      </c>
      <c r="C10" s="197">
        <v>336</v>
      </c>
      <c r="D10" s="197">
        <v>336</v>
      </c>
      <c r="E10" s="197">
        <v>280</v>
      </c>
      <c r="F10" s="197">
        <v>186</v>
      </c>
      <c r="G10" s="197">
        <v>440</v>
      </c>
      <c r="H10" s="197">
        <v>760.76</v>
      </c>
      <c r="I10" s="197">
        <v>10062.89856</v>
      </c>
      <c r="J10" s="197">
        <v>162.12338999999997</v>
      </c>
      <c r="K10" s="197">
        <v>150.99093257811961</v>
      </c>
      <c r="L10" s="197">
        <v>179.99932624163515</v>
      </c>
      <c r="M10" s="197">
        <v>217.06376048285858</v>
      </c>
      <c r="N10" s="197">
        <v>263.91389505058078</v>
      </c>
      <c r="O10" s="197">
        <v>304.85473958008487</v>
      </c>
      <c r="P10" s="197">
        <v>363.23699487682831</v>
      </c>
      <c r="Q10" s="197">
        <v>483.00496538380526</v>
      </c>
      <c r="R10" s="197">
        <v>691.74056624946263</v>
      </c>
      <c r="S10" s="197">
        <v>990.68342002425948</v>
      </c>
      <c r="T10" s="197">
        <v>1499.8946979167288</v>
      </c>
    </row>
    <row r="11" spans="1:20" x14ac:dyDescent="0.2">
      <c r="A11" s="199" t="s">
        <v>257</v>
      </c>
      <c r="B11" s="177" t="s">
        <v>258</v>
      </c>
      <c r="C11" s="197">
        <v>9019.6722099661001</v>
      </c>
      <c r="D11" s="197">
        <v>2572.1611930442436</v>
      </c>
      <c r="E11" s="197">
        <v>2809.0430112260624</v>
      </c>
      <c r="F11" s="197">
        <v>3843.5222760290558</v>
      </c>
      <c r="G11" s="197">
        <v>5440.2643305084739</v>
      </c>
      <c r="H11" s="197">
        <v>5676.0613140000005</v>
      </c>
      <c r="I11" s="197">
        <v>2875.915</v>
      </c>
      <c r="J11" s="197">
        <v>2290.5866666666666</v>
      </c>
      <c r="K11" s="197">
        <v>2846.6109974780497</v>
      </c>
      <c r="L11" s="197">
        <v>3393.5021982394792</v>
      </c>
      <c r="M11" s="197">
        <v>4092.2728086652478</v>
      </c>
      <c r="N11" s="197">
        <v>4975.5318628127852</v>
      </c>
      <c r="O11" s="197">
        <v>5747.3838958706556</v>
      </c>
      <c r="P11" s="197">
        <v>6848.056414065064</v>
      </c>
      <c r="Q11" s="197">
        <v>9106.0252613956527</v>
      </c>
      <c r="R11" s="197">
        <v>13041.28843808971</v>
      </c>
      <c r="S11" s="197">
        <v>18677.216375236087</v>
      </c>
      <c r="T11" s="197">
        <v>28277.305592107437</v>
      </c>
    </row>
    <row r="12" spans="1:20" x14ac:dyDescent="0.2">
      <c r="A12" s="199" t="s">
        <v>259</v>
      </c>
      <c r="B12" s="200" t="s">
        <v>260</v>
      </c>
      <c r="C12" s="197">
        <v>205.44</v>
      </c>
      <c r="D12" s="197">
        <v>74.400000000000006</v>
      </c>
      <c r="E12" s="197">
        <v>74.400000000000006</v>
      </c>
      <c r="F12" s="197">
        <v>71.25</v>
      </c>
      <c r="G12" s="197">
        <v>71.25</v>
      </c>
      <c r="H12" s="197">
        <v>81.937499999999986</v>
      </c>
      <c r="I12" s="197">
        <v>6244.3093874999986</v>
      </c>
      <c r="J12" s="197">
        <v>6027.1248667499985</v>
      </c>
      <c r="K12" s="197">
        <v>7490.1684265154654</v>
      </c>
      <c r="L12" s="197">
        <v>8929.1803632751798</v>
      </c>
      <c r="M12" s="197">
        <v>10767.826236640036</v>
      </c>
      <c r="N12" s="197">
        <v>13091.908833690009</v>
      </c>
      <c r="O12" s="197">
        <v>15122.850796983825</v>
      </c>
      <c r="P12" s="197">
        <v>18019.004346245376</v>
      </c>
      <c r="Q12" s="197">
        <v>23960.303309579238</v>
      </c>
      <c r="R12" s="197">
        <v>34314.996670286695</v>
      </c>
      <c r="S12" s="197">
        <v>49144.578065963768</v>
      </c>
      <c r="T12" s="197">
        <v>74404.891191869145</v>
      </c>
    </row>
    <row r="13" spans="1:20" ht="25.5" x14ac:dyDescent="0.2">
      <c r="A13" s="199" t="s">
        <v>261</v>
      </c>
      <c r="B13" s="200" t="s">
        <v>262</v>
      </c>
      <c r="C13" s="197">
        <v>8273.9999999999982</v>
      </c>
      <c r="D13" s="197">
        <v>3435.6</v>
      </c>
      <c r="E13" s="197">
        <v>3777.1999999999994</v>
      </c>
      <c r="F13" s="197">
        <v>6101.3</v>
      </c>
      <c r="G13" s="197">
        <v>16008</v>
      </c>
      <c r="H13" s="197">
        <v>16498.244999999999</v>
      </c>
      <c r="I13" s="197">
        <v>20135.062499999996</v>
      </c>
      <c r="J13" s="197">
        <v>60685.467569999986</v>
      </c>
      <c r="K13" s="197">
        <v>75416.45198836668</v>
      </c>
      <c r="L13" s="197">
        <v>89905.468584461167</v>
      </c>
      <c r="M13" s="197">
        <v>108418.28970359021</v>
      </c>
      <c r="N13" s="197">
        <v>131818.84008066068</v>
      </c>
      <c r="O13" s="197">
        <v>152267.8377992824</v>
      </c>
      <c r="P13" s="197">
        <v>181428.41372513413</v>
      </c>
      <c r="Q13" s="197">
        <v>241249.72380817719</v>
      </c>
      <c r="R13" s="197">
        <v>345508.29187022347</v>
      </c>
      <c r="S13" s="197">
        <v>494823.28048589983</v>
      </c>
      <c r="T13" s="197">
        <v>749162.44665565237</v>
      </c>
    </row>
    <row r="14" spans="1:20" x14ac:dyDescent="0.2">
      <c r="A14" s="199" t="s">
        <v>263</v>
      </c>
      <c r="B14" s="177" t="s">
        <v>264</v>
      </c>
      <c r="C14" s="197">
        <v>3319.32</v>
      </c>
      <c r="D14" s="197">
        <v>1351.25</v>
      </c>
      <c r="E14" s="197">
        <v>1608.5</v>
      </c>
      <c r="F14" s="197">
        <v>2141</v>
      </c>
      <c r="G14" s="197">
        <v>2157.5</v>
      </c>
      <c r="H14" s="197">
        <v>2131.4422000000004</v>
      </c>
      <c r="I14" s="197">
        <v>1766.606</v>
      </c>
      <c r="J14" s="197">
        <v>2627.2655999999997</v>
      </c>
      <c r="K14" s="197">
        <v>3265.0164515011147</v>
      </c>
      <c r="L14" s="197">
        <v>3892.2917515857494</v>
      </c>
      <c r="M14" s="197">
        <v>4693.7702609032849</v>
      </c>
      <c r="N14" s="197">
        <v>5706.854010415941</v>
      </c>
      <c r="O14" s="197">
        <v>6592.1557212191437</v>
      </c>
      <c r="P14" s="197">
        <v>7854.6091729917061</v>
      </c>
      <c r="Q14" s="197">
        <v>10444.462665457962</v>
      </c>
      <c r="R14" s="197">
        <v>14958.145435698054</v>
      </c>
      <c r="S14" s="197">
        <v>21422.462987537889</v>
      </c>
      <c r="T14" s="197">
        <v>32433.608963132363</v>
      </c>
    </row>
    <row r="15" spans="1:20" ht="25.5" x14ac:dyDescent="0.2">
      <c r="A15" s="199" t="s">
        <v>265</v>
      </c>
      <c r="B15" s="200" t="s">
        <v>266</v>
      </c>
      <c r="C15" s="197">
        <v>0</v>
      </c>
      <c r="D15" s="197">
        <v>0</v>
      </c>
      <c r="E15" s="197">
        <v>0</v>
      </c>
      <c r="F15" s="197">
        <v>0</v>
      </c>
      <c r="G15" s="197">
        <v>187.2</v>
      </c>
      <c r="H15" s="197">
        <v>165.6</v>
      </c>
      <c r="I15" s="197">
        <v>0</v>
      </c>
      <c r="J15" s="197">
        <v>627.27210000000002</v>
      </c>
      <c r="K15" s="197">
        <v>584.19947522214716</v>
      </c>
      <c r="L15" s="197">
        <v>696.43593913361656</v>
      </c>
      <c r="M15" s="197">
        <v>839.84205407979505</v>
      </c>
      <c r="N15" s="197">
        <v>1021.1100518411156</v>
      </c>
      <c r="O15" s="197">
        <v>1179.5143975915687</v>
      </c>
      <c r="P15" s="197">
        <v>1405.4013586446554</v>
      </c>
      <c r="Q15" s="197">
        <v>1868.7959766121767</v>
      </c>
      <c r="R15" s="197">
        <v>2676.4155230561705</v>
      </c>
      <c r="S15" s="197">
        <v>3833.0562253466278</v>
      </c>
      <c r="T15" s="197">
        <v>5803.2471251747957</v>
      </c>
    </row>
    <row r="16" spans="1:20" x14ac:dyDescent="0.2">
      <c r="A16" s="199" t="s">
        <v>267</v>
      </c>
      <c r="B16" s="200" t="s">
        <v>268</v>
      </c>
      <c r="C16" s="197">
        <v>88.2</v>
      </c>
      <c r="D16" s="197">
        <v>35.200000000000003</v>
      </c>
      <c r="E16" s="197">
        <v>35.200000000000003</v>
      </c>
      <c r="F16" s="197">
        <v>47.04</v>
      </c>
      <c r="G16" s="197">
        <v>1789.04</v>
      </c>
      <c r="H16" s="197">
        <v>2722.7272727272498</v>
      </c>
      <c r="I16" s="197">
        <v>248</v>
      </c>
      <c r="J16" s="197">
        <v>2351.6999999999998</v>
      </c>
      <c r="K16" s="197">
        <v>2922.5591767330916</v>
      </c>
      <c r="L16" s="197">
        <v>3484.0415495883663</v>
      </c>
      <c r="M16" s="197">
        <v>4201.4555066553821</v>
      </c>
      <c r="N16" s="197">
        <v>5108.2800978687392</v>
      </c>
      <c r="O16" s="197">
        <v>5900.725305272168</v>
      </c>
      <c r="P16" s="197">
        <v>7030.7639974141175</v>
      </c>
      <c r="Q16" s="197">
        <v>9348.9759278077927</v>
      </c>
      <c r="R16" s="197">
        <v>13389.232752535991</v>
      </c>
      <c r="S16" s="197">
        <v>19175.528430697246</v>
      </c>
      <c r="T16" s="197">
        <v>29031.750044075634</v>
      </c>
    </row>
    <row r="17" spans="1:20" ht="15" thickBot="1" x14ac:dyDescent="0.25">
      <c r="A17" s="562"/>
      <c r="B17" s="554"/>
      <c r="C17" s="563"/>
      <c r="D17" s="563"/>
      <c r="E17" s="563"/>
      <c r="F17" s="563"/>
      <c r="G17" s="563"/>
      <c r="H17" s="563"/>
      <c r="I17" s="563"/>
      <c r="J17" s="563"/>
      <c r="K17" s="564"/>
      <c r="L17" s="564"/>
      <c r="M17" s="565"/>
      <c r="N17" s="565"/>
      <c r="O17" s="554"/>
      <c r="P17" s="554"/>
      <c r="Q17" s="554"/>
      <c r="R17" s="554"/>
      <c r="S17" s="554"/>
      <c r="T17" s="554"/>
    </row>
    <row r="18" spans="1:20" x14ac:dyDescent="0.2">
      <c r="A18" s="199" t="s">
        <v>311</v>
      </c>
      <c r="B18" s="213"/>
      <c r="C18" s="566"/>
      <c r="D18" s="566"/>
      <c r="E18" s="566"/>
      <c r="F18" s="566"/>
      <c r="G18" s="566"/>
      <c r="H18" s="566"/>
      <c r="I18" s="566"/>
      <c r="J18" s="566"/>
      <c r="K18" s="567"/>
      <c r="L18" s="567"/>
      <c r="M18" s="568"/>
      <c r="N18" s="568"/>
      <c r="O18" s="213"/>
      <c r="P18" s="213"/>
      <c r="Q18" s="213"/>
      <c r="R18" s="213"/>
      <c r="S18" s="213"/>
      <c r="T18" s="213"/>
    </row>
    <row r="19" spans="1:20" x14ac:dyDescent="0.2">
      <c r="A19" s="199"/>
      <c r="B19" s="213"/>
      <c r="C19" s="566"/>
      <c r="D19" s="566"/>
      <c r="E19" s="566"/>
      <c r="F19" s="566"/>
      <c r="G19" s="566"/>
      <c r="H19" s="566"/>
      <c r="I19" s="566"/>
      <c r="J19" s="566"/>
      <c r="K19" s="567"/>
      <c r="L19" s="567"/>
      <c r="M19" s="568"/>
      <c r="N19" s="568"/>
      <c r="O19" s="213"/>
      <c r="P19" s="213"/>
      <c r="Q19" s="213"/>
      <c r="R19" s="213"/>
      <c r="S19" s="213"/>
      <c r="T19" s="213"/>
    </row>
    <row r="20" spans="1:20" ht="15" thickBot="1" x14ac:dyDescent="0.25">
      <c r="A20" s="199"/>
      <c r="B20" s="213"/>
      <c r="C20" s="566"/>
      <c r="D20" s="566"/>
      <c r="E20" s="566"/>
      <c r="F20" s="566"/>
      <c r="G20" s="566"/>
      <c r="H20" s="566"/>
      <c r="I20" s="566"/>
      <c r="J20" s="566"/>
      <c r="K20" s="567"/>
      <c r="L20" s="567"/>
      <c r="M20" s="568"/>
      <c r="N20" s="568"/>
      <c r="O20" s="213"/>
      <c r="P20" s="213"/>
      <c r="Q20" s="213"/>
      <c r="R20" s="213"/>
      <c r="S20" s="213"/>
      <c r="T20" s="213"/>
    </row>
    <row r="21" spans="1:20" ht="15" x14ac:dyDescent="0.2">
      <c r="A21" s="589" t="s">
        <v>245</v>
      </c>
      <c r="B21" s="546"/>
      <c r="C21" s="569"/>
      <c r="D21" s="569"/>
      <c r="E21" s="569"/>
      <c r="F21" s="569"/>
      <c r="G21" s="569"/>
      <c r="H21" s="569"/>
      <c r="I21" s="569"/>
      <c r="J21" s="569"/>
      <c r="K21" s="570"/>
      <c r="L21" s="570"/>
      <c r="M21" s="571"/>
      <c r="N21" s="571"/>
      <c r="O21" s="546"/>
      <c r="P21" s="546"/>
      <c r="Q21" s="546"/>
      <c r="R21" s="546"/>
      <c r="S21" s="546"/>
      <c r="T21" s="546"/>
    </row>
    <row r="22" spans="1:20" ht="15" x14ac:dyDescent="0.25">
      <c r="A22" s="210" t="s">
        <v>155</v>
      </c>
      <c r="B22" s="213"/>
      <c r="C22" s="566"/>
      <c r="D22" s="566"/>
      <c r="E22" s="566"/>
      <c r="F22" s="566"/>
      <c r="G22" s="566"/>
      <c r="H22" s="566"/>
      <c r="I22" s="566"/>
      <c r="J22" s="566"/>
      <c r="K22" s="567"/>
      <c r="L22" s="567"/>
      <c r="M22" s="568"/>
      <c r="N22" s="568"/>
      <c r="O22" s="213"/>
      <c r="P22" s="213"/>
      <c r="Q22" s="213"/>
      <c r="R22" s="213"/>
      <c r="S22" s="213"/>
      <c r="T22" s="213"/>
    </row>
    <row r="23" spans="1:20" ht="15" x14ac:dyDescent="0.25">
      <c r="A23" s="357" t="s">
        <v>193</v>
      </c>
      <c r="B23" s="213"/>
      <c r="C23" s="566"/>
      <c r="D23" s="566"/>
      <c r="E23" s="566"/>
      <c r="F23" s="566"/>
      <c r="G23" s="566"/>
      <c r="H23" s="566"/>
      <c r="I23" s="566"/>
      <c r="J23" s="566"/>
      <c r="K23" s="567"/>
      <c r="L23" s="567"/>
      <c r="M23" s="568"/>
      <c r="N23" s="568"/>
      <c r="O23" s="213"/>
      <c r="P23" s="213"/>
      <c r="Q23" s="213"/>
      <c r="R23" s="213"/>
      <c r="S23" s="213"/>
      <c r="T23" s="213"/>
    </row>
    <row r="24" spans="1:20" ht="15" x14ac:dyDescent="0.25">
      <c r="A24" s="210" t="s">
        <v>156</v>
      </c>
      <c r="B24" s="213"/>
      <c r="C24" s="566"/>
      <c r="D24" s="566"/>
      <c r="E24" s="566"/>
      <c r="F24" s="566"/>
      <c r="G24" s="566"/>
      <c r="H24" s="566"/>
      <c r="I24" s="566"/>
      <c r="J24" s="566"/>
      <c r="K24" s="567"/>
      <c r="L24" s="567"/>
      <c r="M24" s="568"/>
      <c r="N24" s="568"/>
      <c r="O24" s="213"/>
      <c r="P24" s="213"/>
      <c r="Q24" s="213"/>
      <c r="R24" s="213"/>
      <c r="S24" s="213"/>
      <c r="T24" s="213"/>
    </row>
    <row r="25" spans="1:20" ht="15" x14ac:dyDescent="0.25">
      <c r="A25" s="210" t="s">
        <v>157</v>
      </c>
      <c r="B25" s="213"/>
      <c r="C25" s="566"/>
      <c r="D25" s="566"/>
      <c r="E25" s="566"/>
      <c r="F25" s="566"/>
      <c r="G25" s="566"/>
      <c r="H25" s="566"/>
      <c r="I25" s="566"/>
      <c r="J25" s="566"/>
      <c r="K25" s="567"/>
      <c r="L25" s="567"/>
      <c r="M25" s="568"/>
      <c r="N25" s="568"/>
      <c r="O25" s="213"/>
      <c r="P25" s="213"/>
      <c r="Q25" s="213"/>
      <c r="R25" s="213"/>
      <c r="S25" s="213"/>
      <c r="T25" s="213"/>
    </row>
    <row r="26" spans="1:20" ht="15" x14ac:dyDescent="0.25">
      <c r="A26" s="357" t="s">
        <v>163</v>
      </c>
      <c r="B26" s="213"/>
      <c r="C26" s="566"/>
      <c r="D26" s="566"/>
      <c r="E26" s="566"/>
      <c r="F26" s="566"/>
      <c r="G26" s="566"/>
      <c r="H26" s="566"/>
      <c r="I26" s="566"/>
      <c r="J26" s="566"/>
      <c r="K26" s="567"/>
      <c r="L26" s="567"/>
      <c r="M26" s="568"/>
      <c r="N26" s="568"/>
      <c r="O26" s="213"/>
      <c r="P26" s="213"/>
      <c r="Q26" s="213"/>
      <c r="R26" s="213"/>
      <c r="S26" s="213"/>
      <c r="T26" s="213"/>
    </row>
    <row r="27" spans="1:20" x14ac:dyDescent="0.2">
      <c r="A27" s="572"/>
      <c r="B27" s="213"/>
      <c r="C27" s="566"/>
      <c r="D27" s="566"/>
      <c r="E27" s="566"/>
      <c r="F27" s="566"/>
      <c r="G27" s="566"/>
      <c r="H27" s="566"/>
      <c r="I27" s="566"/>
      <c r="J27" s="566"/>
      <c r="K27" s="567"/>
      <c r="L27" s="567"/>
      <c r="M27" s="568"/>
      <c r="N27" s="568"/>
      <c r="O27" s="213"/>
      <c r="P27" s="213"/>
      <c r="Q27" s="213"/>
      <c r="R27" s="213"/>
      <c r="S27" s="213"/>
      <c r="T27" s="213"/>
    </row>
    <row r="28" spans="1:20" ht="15" thickBot="1" x14ac:dyDescent="0.25">
      <c r="A28" s="550" t="s">
        <v>159</v>
      </c>
      <c r="B28" s="551" t="s">
        <v>169</v>
      </c>
      <c r="C28" s="552">
        <v>2004</v>
      </c>
      <c r="D28" s="552">
        <v>2005</v>
      </c>
      <c r="E28" s="552">
        <v>2006</v>
      </c>
      <c r="F28" s="552">
        <v>2007</v>
      </c>
      <c r="G28" s="552">
        <v>2008</v>
      </c>
      <c r="H28" s="552">
        <v>2009</v>
      </c>
      <c r="I28" s="552">
        <v>2010</v>
      </c>
      <c r="J28" s="552">
        <v>2011</v>
      </c>
      <c r="K28" s="552">
        <v>2012</v>
      </c>
      <c r="L28" s="552">
        <v>2013</v>
      </c>
      <c r="M28" s="552">
        <v>2014</v>
      </c>
      <c r="N28" s="552">
        <v>2015</v>
      </c>
      <c r="O28" s="552">
        <v>2016</v>
      </c>
      <c r="P28" s="552">
        <v>2017</v>
      </c>
      <c r="Q28" s="552">
        <v>2018</v>
      </c>
      <c r="R28" s="552">
        <v>2019</v>
      </c>
      <c r="S28" s="552">
        <v>2020</v>
      </c>
      <c r="T28" s="552">
        <v>2021</v>
      </c>
    </row>
    <row r="29" spans="1:20" ht="15" thickBot="1" x14ac:dyDescent="0.25">
      <c r="A29" s="411" t="s">
        <v>2</v>
      </c>
      <c r="B29" s="412"/>
      <c r="C29" s="413">
        <v>5210.8872860939064</v>
      </c>
      <c r="D29" s="413">
        <v>1914.4966987499968</v>
      </c>
      <c r="E29" s="413">
        <v>2105.7674686699452</v>
      </c>
      <c r="F29" s="413">
        <v>3039.3351395570239</v>
      </c>
      <c r="G29" s="413">
        <v>6436.1628961002534</v>
      </c>
      <c r="H29" s="413">
        <v>6908.8296054781258</v>
      </c>
      <c r="I29" s="413">
        <v>10139.069175782353</v>
      </c>
      <c r="J29" s="413">
        <v>18460.329643358986</v>
      </c>
      <c r="K29" s="413">
        <v>22733.725842287313</v>
      </c>
      <c r="L29" s="413">
        <v>27101.331614443916</v>
      </c>
      <c r="M29" s="413">
        <v>32681.883188979802</v>
      </c>
      <c r="N29" s="413">
        <v>39735.804220865655</v>
      </c>
      <c r="O29" s="413">
        <v>45900.001761694235</v>
      </c>
      <c r="P29" s="413">
        <v>54690.239448873879</v>
      </c>
      <c r="Q29" s="413">
        <v>72722.926310941344</v>
      </c>
      <c r="R29" s="413">
        <v>104150.89249791636</v>
      </c>
      <c r="S29" s="413">
        <v>149160.77994073392</v>
      </c>
      <c r="T29" s="413">
        <f>SUM(T30:T36)</f>
        <v>225829.42083027103</v>
      </c>
    </row>
    <row r="30" spans="1:20" x14ac:dyDescent="0.2">
      <c r="A30" s="195">
        <v>1320</v>
      </c>
      <c r="B30" s="196" t="s">
        <v>256</v>
      </c>
      <c r="C30" s="197">
        <v>82.421900959436073</v>
      </c>
      <c r="D30" s="197">
        <v>82.421900959436073</v>
      </c>
      <c r="E30" s="197">
        <v>68.684917466196723</v>
      </c>
      <c r="F30" s="197">
        <v>45.626409459687828</v>
      </c>
      <c r="G30" s="197">
        <v>107.93344173259486</v>
      </c>
      <c r="H30" s="197">
        <v>186.61692075565651</v>
      </c>
      <c r="I30" s="197">
        <v>2468.4619895153924</v>
      </c>
      <c r="J30" s="197">
        <v>39.769398791035798</v>
      </c>
      <c r="K30" s="197">
        <v>37.038570508115072</v>
      </c>
      <c r="L30" s="197">
        <v>44.154424524563325</v>
      </c>
      <c r="M30" s="197">
        <v>53.246451691669421</v>
      </c>
      <c r="N30" s="197">
        <v>64.738943213327303</v>
      </c>
      <c r="O30" s="197">
        <v>74.78186652584651</v>
      </c>
      <c r="P30" s="197">
        <v>89.103225049229536</v>
      </c>
      <c r="Q30" s="197">
        <v>118.48270065410668</v>
      </c>
      <c r="R30" s="197">
        <v>169.68622750308759</v>
      </c>
      <c r="S30" s="197">
        <v>243.0178890696277</v>
      </c>
      <c r="T30" s="197">
        <v>367.92908405141634</v>
      </c>
    </row>
    <row r="31" spans="1:20" x14ac:dyDescent="0.2">
      <c r="A31" s="199" t="s">
        <v>257</v>
      </c>
      <c r="B31" s="177" t="s">
        <v>258</v>
      </c>
      <c r="C31" s="197">
        <v>2212.555147548821</v>
      </c>
      <c r="D31" s="197">
        <v>630.95956876427852</v>
      </c>
      <c r="E31" s="197">
        <v>689.06745494663858</v>
      </c>
      <c r="F31" s="197">
        <v>942.8286082448011</v>
      </c>
      <c r="G31" s="197">
        <v>1334.5146661973874</v>
      </c>
      <c r="H31" s="197">
        <v>1392.356438875579</v>
      </c>
      <c r="I31" s="197">
        <v>705.47137290998978</v>
      </c>
      <c r="J31" s="197">
        <v>561.88841481846669</v>
      </c>
      <c r="K31" s="197">
        <v>698.28300507195627</v>
      </c>
      <c r="L31" s="197">
        <v>832.43720859798486</v>
      </c>
      <c r="M31" s="197">
        <v>1003.8479289726201</v>
      </c>
      <c r="N31" s="197">
        <v>1220.5142690990292</v>
      </c>
      <c r="O31" s="197">
        <v>1409.8521019086575</v>
      </c>
      <c r="P31" s="197">
        <v>1679.85067715685</v>
      </c>
      <c r="Q31" s="197">
        <v>2233.7378340145106</v>
      </c>
      <c r="R31" s="197">
        <v>3199.0707857966336</v>
      </c>
      <c r="S31" s="197">
        <v>4581.5823758263869</v>
      </c>
      <c r="T31" s="197">
        <v>6936.5157170011516</v>
      </c>
    </row>
    <row r="32" spans="1:20" x14ac:dyDescent="0.2">
      <c r="A32" s="199" t="s">
        <v>259</v>
      </c>
      <c r="B32" s="200" t="s">
        <v>260</v>
      </c>
      <c r="C32" s="197">
        <v>50.395105158055195</v>
      </c>
      <c r="D32" s="197">
        <v>18.25056378387513</v>
      </c>
      <c r="E32" s="197">
        <v>18.25056378387513</v>
      </c>
      <c r="F32" s="197">
        <v>17.477858462380418</v>
      </c>
      <c r="G32" s="197">
        <v>17.477858462380418</v>
      </c>
      <c r="H32" s="197">
        <v>20.099537231737475</v>
      </c>
      <c r="I32" s="197">
        <v>1531.7495532636956</v>
      </c>
      <c r="J32" s="197">
        <v>1478.4734786828055</v>
      </c>
      <c r="K32" s="197">
        <v>1837.362857796883</v>
      </c>
      <c r="L32" s="197">
        <v>2190.3572010440721</v>
      </c>
      <c r="M32" s="197">
        <v>2641.3830584070311</v>
      </c>
      <c r="N32" s="197">
        <v>3211.4881347034643</v>
      </c>
      <c r="O32" s="197">
        <v>3709.6848530158622</v>
      </c>
      <c r="P32" s="197">
        <v>4420.1208083746551</v>
      </c>
      <c r="Q32" s="197">
        <v>5877.5409117267518</v>
      </c>
      <c r="R32" s="197">
        <v>8417.5811219694915</v>
      </c>
      <c r="S32" s="197">
        <v>12055.326029899225</v>
      </c>
      <c r="T32" s="197">
        <v>18251.763609267429</v>
      </c>
    </row>
    <row r="33" spans="1:20" ht="25.5" x14ac:dyDescent="0.2">
      <c r="A33" s="199" t="s">
        <v>261</v>
      </c>
      <c r="B33" s="200" t="s">
        <v>262</v>
      </c>
      <c r="C33" s="197">
        <v>2029.6393111261129</v>
      </c>
      <c r="D33" s="197">
        <v>842.76393731023381</v>
      </c>
      <c r="E33" s="197">
        <v>926.55953661899377</v>
      </c>
      <c r="F33" s="197">
        <v>1496.6688819160931</v>
      </c>
      <c r="G33" s="197">
        <v>3926.8148528531328</v>
      </c>
      <c r="H33" s="197">
        <v>4047.0735577217597</v>
      </c>
      <c r="I33" s="197">
        <v>4939.1968071043302</v>
      </c>
      <c r="J33" s="197">
        <v>14886.344040867882</v>
      </c>
      <c r="K33" s="197">
        <v>18499.902787194122</v>
      </c>
      <c r="L33" s="197">
        <v>22054.106033869495</v>
      </c>
      <c r="M33" s="197">
        <v>26595.361714704646</v>
      </c>
      <c r="N33" s="197">
        <v>32335.593397964156</v>
      </c>
      <c r="O33" s="197">
        <v>37351.799542856941</v>
      </c>
      <c r="P33" s="197">
        <v>44504.984366906545</v>
      </c>
      <c r="Q33" s="197">
        <v>59179.3477446693</v>
      </c>
      <c r="R33" s="197">
        <v>84754.31611068896</v>
      </c>
      <c r="S33" s="197">
        <v>121381.77207330981</v>
      </c>
      <c r="T33" s="197">
        <v>183772.00291899103</v>
      </c>
    </row>
    <row r="34" spans="1:20" x14ac:dyDescent="0.2">
      <c r="A34" s="199" t="s">
        <v>263</v>
      </c>
      <c r="B34" s="177" t="s">
        <v>264</v>
      </c>
      <c r="C34" s="197">
        <v>814.24007229962899</v>
      </c>
      <c r="D34" s="197">
        <v>331.46605259356545</v>
      </c>
      <c r="E34" s="197">
        <v>394.57032051563368</v>
      </c>
      <c r="F34" s="197">
        <v>525.19431533973989</v>
      </c>
      <c r="G34" s="197">
        <v>529.24181940471226</v>
      </c>
      <c r="H34" s="197">
        <v>522.8497556820314</v>
      </c>
      <c r="I34" s="197">
        <v>433.35424037602837</v>
      </c>
      <c r="J34" s="197">
        <v>644.47686034920639</v>
      </c>
      <c r="K34" s="197">
        <v>800.91923391831642</v>
      </c>
      <c r="L34" s="197">
        <v>954.79192040009093</v>
      </c>
      <c r="M34" s="197">
        <v>1151.397224912253</v>
      </c>
      <c r="N34" s="197">
        <v>1399.9099882037599</v>
      </c>
      <c r="O34" s="197">
        <v>1617.0773987009052</v>
      </c>
      <c r="P34" s="197">
        <v>1926.7613670577393</v>
      </c>
      <c r="Q34" s="197">
        <v>2562.0609148419762</v>
      </c>
      <c r="R34" s="197">
        <v>3669.2820882081724</v>
      </c>
      <c r="S34" s="197">
        <v>5255.0003650774797</v>
      </c>
      <c r="T34" s="197">
        <v>7956.0705527273021</v>
      </c>
    </row>
    <row r="35" spans="1:20" ht="25.5" x14ac:dyDescent="0.2">
      <c r="A35" s="199" t="s">
        <v>265</v>
      </c>
      <c r="B35" s="200" t="s">
        <v>266</v>
      </c>
      <c r="C35" s="197">
        <v>0</v>
      </c>
      <c r="D35" s="197">
        <v>0</v>
      </c>
      <c r="E35" s="197">
        <v>0</v>
      </c>
      <c r="F35" s="197">
        <v>0</v>
      </c>
      <c r="G35" s="197">
        <v>81.322883365314823</v>
      </c>
      <c r="H35" s="197">
        <v>71.939473746240026</v>
      </c>
      <c r="I35" s="197">
        <v>0</v>
      </c>
      <c r="J35" s="197">
        <v>272.49773411653894</v>
      </c>
      <c r="K35" s="197">
        <v>143.3060454979593</v>
      </c>
      <c r="L35" s="197">
        <v>170.8380178567345</v>
      </c>
      <c r="M35" s="197">
        <v>206.016007746828</v>
      </c>
      <c r="N35" s="197">
        <v>250.48164155218171</v>
      </c>
      <c r="O35" s="197">
        <v>289.33874660274159</v>
      </c>
      <c r="P35" s="197">
        <v>344.74955830496037</v>
      </c>
      <c r="Q35" s="197">
        <v>458.42177648131383</v>
      </c>
      <c r="R35" s="197">
        <v>656.5334975227172</v>
      </c>
      <c r="S35" s="197">
        <v>940.26125171865942</v>
      </c>
      <c r="T35" s="197">
        <v>1423.5555351020512</v>
      </c>
    </row>
    <row r="36" spans="1:20" x14ac:dyDescent="0.2">
      <c r="A36" s="199" t="s">
        <v>267</v>
      </c>
      <c r="B36" s="200" t="s">
        <v>268</v>
      </c>
      <c r="C36" s="197">
        <v>21.635749001851966</v>
      </c>
      <c r="D36" s="197">
        <v>8.6346753386075896</v>
      </c>
      <c r="E36" s="197">
        <v>8.6346753386075896</v>
      </c>
      <c r="F36" s="197">
        <v>11.53906613432105</v>
      </c>
      <c r="G36" s="197">
        <v>438.85737408473068</v>
      </c>
      <c r="H36" s="197">
        <v>667.89392146512159</v>
      </c>
      <c r="I36" s="197">
        <v>60.835212612917104</v>
      </c>
      <c r="J36" s="197">
        <v>576.87971573305288</v>
      </c>
      <c r="K36" s="197">
        <v>716.913342299958</v>
      </c>
      <c r="L36" s="197">
        <v>854.64680815098973</v>
      </c>
      <c r="M36" s="197">
        <v>1030.6308025447238</v>
      </c>
      <c r="N36" s="197">
        <v>1253.0778461297491</v>
      </c>
      <c r="O36" s="197">
        <v>1447.4672520832764</v>
      </c>
      <c r="P36" s="197">
        <v>1724.6694460239141</v>
      </c>
      <c r="Q36" s="197">
        <v>2293.3344285533512</v>
      </c>
      <c r="R36" s="197">
        <v>3284.4226662272595</v>
      </c>
      <c r="S36" s="197">
        <v>4703.8199558326742</v>
      </c>
      <c r="T36" s="197">
        <v>7121.5834131306729</v>
      </c>
    </row>
    <row r="37" spans="1:20" ht="15" thickBot="1" x14ac:dyDescent="0.25">
      <c r="A37" s="562"/>
      <c r="B37" s="554"/>
      <c r="C37" s="563"/>
      <c r="D37" s="563"/>
      <c r="E37" s="563"/>
      <c r="F37" s="563"/>
      <c r="G37" s="563"/>
      <c r="H37" s="563"/>
      <c r="I37" s="563"/>
      <c r="J37" s="563"/>
      <c r="K37" s="564"/>
      <c r="L37" s="564"/>
      <c r="M37" s="565"/>
      <c r="N37" s="565"/>
      <c r="O37" s="554"/>
      <c r="P37" s="554"/>
      <c r="Q37" s="554"/>
      <c r="R37" s="554"/>
      <c r="S37" s="554"/>
      <c r="T37" s="554"/>
    </row>
    <row r="38" spans="1:20" x14ac:dyDescent="0.2">
      <c r="A38" s="199" t="s">
        <v>311</v>
      </c>
      <c r="B38" s="213"/>
      <c r="C38" s="566"/>
      <c r="D38" s="566"/>
      <c r="E38" s="566"/>
      <c r="F38" s="566"/>
      <c r="G38" s="566"/>
      <c r="H38" s="566"/>
      <c r="I38" s="566"/>
      <c r="J38" s="566"/>
      <c r="K38" s="567"/>
      <c r="L38" s="567"/>
      <c r="M38" s="568"/>
      <c r="N38" s="568"/>
      <c r="O38" s="213"/>
      <c r="P38" s="213"/>
      <c r="Q38" s="213"/>
      <c r="R38" s="213"/>
      <c r="S38" s="213"/>
      <c r="T38" s="213"/>
    </row>
    <row r="39" spans="1:20" ht="15" thickBot="1" x14ac:dyDescent="0.25">
      <c r="A39" s="212"/>
      <c r="B39" s="213"/>
      <c r="C39" s="573"/>
      <c r="D39" s="566"/>
      <c r="E39" s="566"/>
      <c r="F39" s="566"/>
      <c r="G39" s="566"/>
      <c r="H39" s="566"/>
      <c r="I39" s="566"/>
      <c r="J39" s="566"/>
      <c r="K39" s="567"/>
      <c r="L39" s="567"/>
      <c r="M39" s="568"/>
      <c r="N39" s="568"/>
      <c r="O39" s="213"/>
      <c r="P39" s="213"/>
      <c r="Q39" s="213"/>
      <c r="R39" s="213"/>
      <c r="S39" s="213"/>
      <c r="T39" s="213"/>
    </row>
    <row r="40" spans="1:20" ht="15" x14ac:dyDescent="0.2">
      <c r="A40" s="589" t="s">
        <v>245</v>
      </c>
      <c r="B40" s="546"/>
      <c r="C40" s="574"/>
      <c r="D40" s="574"/>
      <c r="E40" s="574"/>
      <c r="F40" s="574"/>
      <c r="G40" s="574"/>
      <c r="H40" s="574"/>
      <c r="I40" s="574"/>
      <c r="J40" s="574"/>
      <c r="K40" s="570"/>
      <c r="L40" s="570"/>
      <c r="M40" s="571"/>
      <c r="N40" s="571"/>
      <c r="O40" s="546"/>
      <c r="P40" s="546"/>
      <c r="Q40" s="546"/>
      <c r="R40" s="546"/>
      <c r="S40" s="546"/>
      <c r="T40" s="546"/>
    </row>
    <row r="41" spans="1:20" ht="15" x14ac:dyDescent="0.25">
      <c r="A41" s="210" t="s">
        <v>155</v>
      </c>
      <c r="B41" s="213"/>
      <c r="C41" s="575"/>
      <c r="D41" s="575"/>
      <c r="E41" s="575"/>
      <c r="F41" s="575"/>
      <c r="G41" s="575"/>
      <c r="H41" s="575"/>
      <c r="I41" s="575"/>
      <c r="J41" s="575"/>
      <c r="K41" s="567"/>
      <c r="L41" s="567"/>
      <c r="M41" s="568"/>
      <c r="N41" s="568"/>
      <c r="O41" s="213"/>
      <c r="P41" s="213"/>
      <c r="Q41" s="213"/>
      <c r="R41" s="213"/>
      <c r="S41" s="213"/>
      <c r="T41" s="213"/>
    </row>
    <row r="42" spans="1:20" ht="15" x14ac:dyDescent="0.25">
      <c r="A42" s="357" t="s">
        <v>193</v>
      </c>
      <c r="B42" s="213"/>
      <c r="C42" s="575"/>
      <c r="D42" s="575"/>
      <c r="E42" s="575"/>
      <c r="F42" s="575"/>
      <c r="G42" s="575"/>
      <c r="H42" s="575"/>
      <c r="I42" s="575"/>
      <c r="J42" s="575"/>
      <c r="K42" s="567"/>
      <c r="L42" s="567"/>
      <c r="M42" s="568"/>
      <c r="N42" s="568"/>
      <c r="O42" s="213"/>
      <c r="P42" s="213"/>
      <c r="Q42" s="213"/>
      <c r="R42" s="213"/>
      <c r="S42" s="213"/>
      <c r="T42" s="213"/>
    </row>
    <row r="43" spans="1:20" ht="15" x14ac:dyDescent="0.25">
      <c r="A43" s="210" t="s">
        <v>156</v>
      </c>
      <c r="B43" s="213"/>
      <c r="C43" s="575"/>
      <c r="D43" s="575"/>
      <c r="E43" s="575"/>
      <c r="F43" s="575"/>
      <c r="G43" s="575"/>
      <c r="H43" s="575"/>
      <c r="I43" s="575"/>
      <c r="J43" s="575"/>
      <c r="K43" s="567"/>
      <c r="L43" s="567"/>
      <c r="M43" s="568"/>
      <c r="N43" s="568"/>
      <c r="O43" s="213"/>
      <c r="P43" s="213"/>
      <c r="Q43" s="213"/>
      <c r="R43" s="213"/>
      <c r="S43" s="213"/>
      <c r="T43" s="213"/>
    </row>
    <row r="44" spans="1:20" ht="15" x14ac:dyDescent="0.25">
      <c r="A44" s="210" t="s">
        <v>157</v>
      </c>
      <c r="B44" s="213"/>
      <c r="C44" s="549"/>
      <c r="D44" s="566"/>
      <c r="E44" s="566"/>
      <c r="F44" s="566"/>
      <c r="G44" s="566"/>
      <c r="H44" s="566"/>
      <c r="I44" s="566"/>
      <c r="J44" s="566"/>
      <c r="K44" s="567"/>
      <c r="L44" s="567"/>
      <c r="M44" s="568"/>
      <c r="N44" s="568"/>
      <c r="O44" s="213"/>
      <c r="P44" s="213"/>
      <c r="Q44" s="213"/>
      <c r="R44" s="213"/>
      <c r="S44" s="213"/>
      <c r="T44" s="213"/>
    </row>
    <row r="45" spans="1:20" ht="15" x14ac:dyDescent="0.25">
      <c r="A45" s="357" t="s">
        <v>191</v>
      </c>
      <c r="B45" s="184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</row>
    <row r="46" spans="1:20" x14ac:dyDescent="0.2">
      <c r="A46" s="559"/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</row>
    <row r="47" spans="1:20" ht="15" thickBot="1" x14ac:dyDescent="0.25">
      <c r="A47" s="550" t="s">
        <v>159</v>
      </c>
      <c r="B47" s="551" t="s">
        <v>169</v>
      </c>
      <c r="C47" s="552">
        <v>2004</v>
      </c>
      <c r="D47" s="552">
        <v>2005</v>
      </c>
      <c r="E47" s="552">
        <v>2006</v>
      </c>
      <c r="F47" s="552">
        <v>2007</v>
      </c>
      <c r="G47" s="552">
        <v>2008</v>
      </c>
      <c r="H47" s="552">
        <v>2009</v>
      </c>
      <c r="I47" s="552">
        <v>2010</v>
      </c>
      <c r="J47" s="552">
        <v>2011</v>
      </c>
      <c r="K47" s="552" t="s">
        <v>247</v>
      </c>
      <c r="L47" s="552" t="s">
        <v>248</v>
      </c>
      <c r="M47" s="552" t="s">
        <v>249</v>
      </c>
      <c r="N47" s="552" t="s">
        <v>250</v>
      </c>
      <c r="O47" s="552" t="s">
        <v>251</v>
      </c>
      <c r="P47" s="552" t="s">
        <v>252</v>
      </c>
      <c r="Q47" s="552" t="s">
        <v>253</v>
      </c>
      <c r="R47" s="552" t="s">
        <v>254</v>
      </c>
      <c r="S47" s="552" t="s">
        <v>255</v>
      </c>
      <c r="T47" s="552" t="s">
        <v>345</v>
      </c>
    </row>
    <row r="48" spans="1:20" ht="15" thickBot="1" x14ac:dyDescent="0.25">
      <c r="A48" s="411" t="s">
        <v>2</v>
      </c>
      <c r="B48" s="412"/>
      <c r="C48" s="413">
        <v>16031.744923872195</v>
      </c>
      <c r="D48" s="413">
        <v>5890.1144942942465</v>
      </c>
      <c r="E48" s="413">
        <v>6478.5755425561183</v>
      </c>
      <c r="F48" s="413">
        <v>9350.777136472032</v>
      </c>
      <c r="G48" s="413">
        <v>19657.091434408223</v>
      </c>
      <c r="H48" s="413">
        <v>21127.943681249126</v>
      </c>
      <c r="I48" s="413">
        <v>31193.722271717641</v>
      </c>
      <c r="J48" s="413">
        <v>56311.210550057658</v>
      </c>
      <c r="K48" s="413">
        <v>69942.271606107359</v>
      </c>
      <c r="L48" s="413">
        <v>83379.58809808128</v>
      </c>
      <c r="M48" s="413">
        <v>100548.63714203703</v>
      </c>
      <c r="N48" s="413">
        <v>122250.63461147418</v>
      </c>
      <c r="O48" s="413">
        <v>141215.32089410559</v>
      </c>
      <c r="P48" s="413">
        <v>168259.246560498</v>
      </c>
      <c r="Q48" s="413">
        <v>223738.36560347251</v>
      </c>
      <c r="R48" s="413">
        <v>320429.21875822323</v>
      </c>
      <c r="S48" s="413">
        <v>458906.02604997181</v>
      </c>
      <c r="T48" s="413">
        <f>SUM(T49:T55)</f>
        <v>694783.72343965736</v>
      </c>
    </row>
    <row r="49" spans="1:20" x14ac:dyDescent="0.2">
      <c r="A49" s="195">
        <v>1320</v>
      </c>
      <c r="B49" s="196" t="s">
        <v>256</v>
      </c>
      <c r="C49" s="197">
        <v>253.57809904056393</v>
      </c>
      <c r="D49" s="197">
        <v>253.57809904056393</v>
      </c>
      <c r="E49" s="197">
        <v>211.31508253380326</v>
      </c>
      <c r="F49" s="197">
        <v>140.37359054031216</v>
      </c>
      <c r="G49" s="197">
        <v>332.06655826740513</v>
      </c>
      <c r="H49" s="197">
        <v>574.14307924434343</v>
      </c>
      <c r="I49" s="197">
        <v>7594.4365704846077</v>
      </c>
      <c r="J49" s="197">
        <v>122.35399120896417</v>
      </c>
      <c r="K49" s="197">
        <v>113.95236207000454</v>
      </c>
      <c r="L49" s="197">
        <v>135.84490171707182</v>
      </c>
      <c r="M49" s="197">
        <v>163.81730879118916</v>
      </c>
      <c r="N49" s="197">
        <v>199.17495183725347</v>
      </c>
      <c r="O49" s="197">
        <v>230.07287305423836</v>
      </c>
      <c r="P49" s="197">
        <v>274.13376982759877</v>
      </c>
      <c r="Q49" s="197">
        <v>364.52226472969858</v>
      </c>
      <c r="R49" s="197">
        <v>522.05433874637504</v>
      </c>
      <c r="S49" s="197">
        <v>747.66553095463178</v>
      </c>
      <c r="T49" s="197">
        <v>1131.9656138653124</v>
      </c>
    </row>
    <row r="50" spans="1:20" x14ac:dyDescent="0.2">
      <c r="A50" s="199" t="s">
        <v>257</v>
      </c>
      <c r="B50" s="177" t="s">
        <v>258</v>
      </c>
      <c r="C50" s="197">
        <v>6807.1170624172792</v>
      </c>
      <c r="D50" s="197">
        <v>1941.201624279965</v>
      </c>
      <c r="E50" s="197">
        <v>2119.9755562794239</v>
      </c>
      <c r="F50" s="197">
        <v>2900.6936677842546</v>
      </c>
      <c r="G50" s="197">
        <v>4105.7496643110862</v>
      </c>
      <c r="H50" s="197">
        <v>4283.704875124422</v>
      </c>
      <c r="I50" s="197">
        <v>2170.4436270900101</v>
      </c>
      <c r="J50" s="197">
        <v>1728.6982518482</v>
      </c>
      <c r="K50" s="197">
        <v>2148.3279924060935</v>
      </c>
      <c r="L50" s="197">
        <v>2561.0649896414943</v>
      </c>
      <c r="M50" s="197">
        <v>3088.4248796926277</v>
      </c>
      <c r="N50" s="197">
        <v>3755.017593713756</v>
      </c>
      <c r="O50" s="197">
        <v>4337.5317939619981</v>
      </c>
      <c r="P50" s="197">
        <v>5168.205736908214</v>
      </c>
      <c r="Q50" s="197">
        <v>6872.2874273811422</v>
      </c>
      <c r="R50" s="197">
        <v>9842.2176522930768</v>
      </c>
      <c r="S50" s="197">
        <v>14095.6339994097</v>
      </c>
      <c r="T50" s="197">
        <v>21340.789875106286</v>
      </c>
    </row>
    <row r="51" spans="1:20" x14ac:dyDescent="0.2">
      <c r="A51" s="199" t="s">
        <v>259</v>
      </c>
      <c r="B51" s="200" t="s">
        <v>260</v>
      </c>
      <c r="C51" s="197">
        <v>155.0448948419448</v>
      </c>
      <c r="D51" s="197">
        <v>56.149436216124876</v>
      </c>
      <c r="E51" s="197">
        <v>56.149436216124876</v>
      </c>
      <c r="F51" s="197">
        <v>53.772141537619582</v>
      </c>
      <c r="G51" s="197">
        <v>53.772141537619582</v>
      </c>
      <c r="H51" s="197">
        <v>61.837962768262514</v>
      </c>
      <c r="I51" s="197">
        <v>4712.5598342363028</v>
      </c>
      <c r="J51" s="197">
        <v>4548.6513880671928</v>
      </c>
      <c r="K51" s="197">
        <v>5652.8055687185824</v>
      </c>
      <c r="L51" s="197">
        <v>6738.8231622311077</v>
      </c>
      <c r="M51" s="197">
        <v>8126.4431782330048</v>
      </c>
      <c r="N51" s="197">
        <v>9880.4206989865452</v>
      </c>
      <c r="O51" s="197">
        <v>11413.165943967962</v>
      </c>
      <c r="P51" s="197">
        <v>13598.883537870721</v>
      </c>
      <c r="Q51" s="197">
        <v>18082.762397852486</v>
      </c>
      <c r="R51" s="197">
        <v>25897.415548317204</v>
      </c>
      <c r="S51" s="197">
        <v>37089.252036064543</v>
      </c>
      <c r="T51" s="197">
        <v>56153.127582601715</v>
      </c>
    </row>
    <row r="52" spans="1:20" ht="25.5" x14ac:dyDescent="0.2">
      <c r="A52" s="199" t="s">
        <v>261</v>
      </c>
      <c r="B52" s="200" t="s">
        <v>262</v>
      </c>
      <c r="C52" s="197">
        <v>6244.360688873885</v>
      </c>
      <c r="D52" s="197">
        <v>2592.8360626897661</v>
      </c>
      <c r="E52" s="197">
        <v>2850.6404633810057</v>
      </c>
      <c r="F52" s="197">
        <v>4604.6311180839075</v>
      </c>
      <c r="G52" s="197">
        <v>12081.185147146867</v>
      </c>
      <c r="H52" s="197">
        <v>12451.171442278239</v>
      </c>
      <c r="I52" s="197">
        <v>15195.865692895666</v>
      </c>
      <c r="J52" s="197">
        <v>45799.123529132106</v>
      </c>
      <c r="K52" s="197">
        <v>56916.549201172558</v>
      </c>
      <c r="L52" s="197">
        <v>67851.362550591672</v>
      </c>
      <c r="M52" s="197">
        <v>81822.927988885567</v>
      </c>
      <c r="N52" s="197">
        <v>99483.246682696525</v>
      </c>
      <c r="O52" s="197">
        <v>114916.03825642545</v>
      </c>
      <c r="P52" s="197">
        <v>136923.42935822759</v>
      </c>
      <c r="Q52" s="197">
        <v>182070.37606350789</v>
      </c>
      <c r="R52" s="197">
        <v>260753.97575953451</v>
      </c>
      <c r="S52" s="197">
        <v>373441.50841259002</v>
      </c>
      <c r="T52" s="197">
        <v>565390.44373666134</v>
      </c>
    </row>
    <row r="53" spans="1:20" x14ac:dyDescent="0.2">
      <c r="A53" s="199" t="s">
        <v>263</v>
      </c>
      <c r="B53" s="177" t="s">
        <v>264</v>
      </c>
      <c r="C53" s="197">
        <v>2505.0799277003712</v>
      </c>
      <c r="D53" s="197">
        <v>1019.7839474064345</v>
      </c>
      <c r="E53" s="197">
        <v>1213.9296794843663</v>
      </c>
      <c r="F53" s="197">
        <v>1615.8056846602601</v>
      </c>
      <c r="G53" s="197">
        <v>1628.2581805952877</v>
      </c>
      <c r="H53" s="197">
        <v>1608.592444317969</v>
      </c>
      <c r="I53" s="197">
        <v>1333.2517596239716</v>
      </c>
      <c r="J53" s="197">
        <v>1982.7887396507933</v>
      </c>
      <c r="K53" s="197">
        <v>2464.0972175827983</v>
      </c>
      <c r="L53" s="197">
        <v>2937.4998311856584</v>
      </c>
      <c r="M53" s="197">
        <v>3542.3730359910319</v>
      </c>
      <c r="N53" s="197">
        <v>4306.9440222121812</v>
      </c>
      <c r="O53" s="197">
        <v>4975.0783225182386</v>
      </c>
      <c r="P53" s="197">
        <v>5927.8478059339668</v>
      </c>
      <c r="Q53" s="197">
        <v>7882.4017506159862</v>
      </c>
      <c r="R53" s="197">
        <v>11288.863347489882</v>
      </c>
      <c r="S53" s="197">
        <v>16167.462622460409</v>
      </c>
      <c r="T53" s="197">
        <v>24477.538410405061</v>
      </c>
    </row>
    <row r="54" spans="1:20" ht="25.5" x14ac:dyDescent="0.2">
      <c r="A54" s="199" t="s">
        <v>265</v>
      </c>
      <c r="B54" s="200" t="s">
        <v>266</v>
      </c>
      <c r="C54" s="197">
        <v>0</v>
      </c>
      <c r="D54" s="197">
        <v>0</v>
      </c>
      <c r="E54" s="197">
        <v>0</v>
      </c>
      <c r="F54" s="197">
        <v>0</v>
      </c>
      <c r="G54" s="197">
        <v>105.87711663468517</v>
      </c>
      <c r="H54" s="197">
        <v>93.660526253759969</v>
      </c>
      <c r="I54" s="197">
        <v>0</v>
      </c>
      <c r="J54" s="197">
        <v>354.77436588346109</v>
      </c>
      <c r="K54" s="197">
        <v>440.89342972418785</v>
      </c>
      <c r="L54" s="197">
        <v>525.59792127688206</v>
      </c>
      <c r="M54" s="197">
        <v>633.82604633296705</v>
      </c>
      <c r="N54" s="197">
        <v>770.62841028893388</v>
      </c>
      <c r="O54" s="197">
        <v>890.1756509888271</v>
      </c>
      <c r="P54" s="197">
        <v>1060.651800339695</v>
      </c>
      <c r="Q54" s="197">
        <v>1410.3742001308628</v>
      </c>
      <c r="R54" s="197">
        <v>2019.8820255334533</v>
      </c>
      <c r="S54" s="197">
        <v>2892.7949736279684</v>
      </c>
      <c r="T54" s="197">
        <v>4379.6915900727445</v>
      </c>
    </row>
    <row r="55" spans="1:20" x14ac:dyDescent="0.2">
      <c r="A55" s="199" t="s">
        <v>267</v>
      </c>
      <c r="B55" s="200" t="s">
        <v>268</v>
      </c>
      <c r="C55" s="197">
        <v>66.56425099814804</v>
      </c>
      <c r="D55" s="197">
        <v>26.565324661392413</v>
      </c>
      <c r="E55" s="197">
        <v>26.565324661392413</v>
      </c>
      <c r="F55" s="197">
        <v>35.500933865678945</v>
      </c>
      <c r="G55" s="197">
        <v>1350.1826259152692</v>
      </c>
      <c r="H55" s="197">
        <v>2054.8333512621284</v>
      </c>
      <c r="I55" s="197">
        <v>187.1647873870829</v>
      </c>
      <c r="J55" s="197">
        <v>1774.8202842669471</v>
      </c>
      <c r="K55" s="197">
        <v>2205.6458344331336</v>
      </c>
      <c r="L55" s="197">
        <v>2629.3947414373765</v>
      </c>
      <c r="M55" s="197">
        <v>3170.8247041106583</v>
      </c>
      <c r="N55" s="197">
        <v>3855.2022517389901</v>
      </c>
      <c r="O55" s="197">
        <v>4453.2580531888916</v>
      </c>
      <c r="P55" s="197">
        <v>5306.0945513902034</v>
      </c>
      <c r="Q55" s="197">
        <v>7055.6414992544414</v>
      </c>
      <c r="R55" s="197">
        <v>10104.810086308731</v>
      </c>
      <c r="S55" s="197">
        <v>14471.708474864572</v>
      </c>
      <c r="T55" s="197">
        <v>21910.166630944961</v>
      </c>
    </row>
    <row r="56" spans="1:20" ht="15" thickBot="1" x14ac:dyDescent="0.25">
      <c r="A56" s="553"/>
      <c r="B56" s="554"/>
      <c r="C56" s="554"/>
      <c r="D56" s="554"/>
      <c r="E56" s="554"/>
      <c r="F56" s="554"/>
      <c r="G56" s="554"/>
      <c r="H56" s="554"/>
      <c r="I56" s="554"/>
      <c r="J56" s="554"/>
      <c r="K56" s="554"/>
      <c r="L56" s="554"/>
      <c r="M56" s="554"/>
      <c r="N56" s="554"/>
      <c r="O56" s="554"/>
      <c r="P56" s="554"/>
      <c r="Q56" s="554"/>
      <c r="R56" s="554"/>
      <c r="S56" s="554"/>
      <c r="T56" s="554"/>
    </row>
    <row r="57" spans="1:20" x14ac:dyDescent="0.2">
      <c r="A57" s="176" t="s">
        <v>311</v>
      </c>
      <c r="B57" s="560"/>
      <c r="C57" s="560"/>
      <c r="D57" s="560"/>
      <c r="E57" s="560"/>
      <c r="F57" s="560"/>
      <c r="G57" s="560"/>
      <c r="H57" s="560"/>
      <c r="I57" s="560"/>
      <c r="J57" s="213"/>
      <c r="K57" s="560"/>
      <c r="L57" s="560"/>
      <c r="M57" s="560"/>
      <c r="N57" s="560"/>
      <c r="O57" s="560"/>
      <c r="P57" s="560"/>
      <c r="Q57" s="560"/>
      <c r="R57" s="560"/>
      <c r="S57" s="179"/>
    </row>
    <row r="58" spans="1:20" x14ac:dyDescent="0.2">
      <c r="A58" s="204" t="s">
        <v>346</v>
      </c>
      <c r="B58" s="560"/>
      <c r="C58" s="560"/>
      <c r="D58" s="560"/>
      <c r="E58" s="560"/>
      <c r="F58" s="560"/>
      <c r="G58" s="560"/>
      <c r="H58" s="560"/>
      <c r="I58" s="560"/>
      <c r="J58" s="213"/>
      <c r="K58" s="560"/>
      <c r="L58" s="560"/>
      <c r="M58" s="560"/>
      <c r="N58" s="560"/>
      <c r="O58" s="560"/>
      <c r="P58" s="560"/>
      <c r="Q58" s="560"/>
      <c r="R58" s="560"/>
      <c r="S58" s="179"/>
    </row>
    <row r="59" spans="1:20" x14ac:dyDescent="0.2">
      <c r="A59" s="204"/>
      <c r="B59" s="560"/>
      <c r="C59" s="560"/>
      <c r="D59" s="560"/>
      <c r="E59" s="560"/>
      <c r="F59" s="560"/>
      <c r="G59" s="560"/>
      <c r="H59" s="560"/>
      <c r="I59" s="560"/>
      <c r="J59" s="213"/>
      <c r="K59" s="560"/>
      <c r="L59" s="560"/>
      <c r="M59" s="560"/>
      <c r="N59" s="560"/>
      <c r="O59" s="560"/>
      <c r="P59" s="560"/>
      <c r="Q59" s="560"/>
      <c r="R59" s="560"/>
    </row>
    <row r="60" spans="1:20" x14ac:dyDescent="0.2">
      <c r="A60" s="576"/>
      <c r="B60" s="576"/>
      <c r="C60" s="576"/>
      <c r="D60" s="576"/>
      <c r="E60" s="576"/>
      <c r="F60" s="576"/>
      <c r="G60" s="576"/>
      <c r="H60" s="576"/>
      <c r="I60" s="576"/>
      <c r="J60" s="576"/>
      <c r="K60" s="576"/>
      <c r="L60" s="214"/>
      <c r="M60" s="577"/>
      <c r="N60" s="577"/>
      <c r="O60" s="577"/>
      <c r="P60" s="560"/>
      <c r="Q60" s="560"/>
      <c r="R60" s="560"/>
    </row>
    <row r="61" spans="1:20" x14ac:dyDescent="0.2">
      <c r="A61" s="576"/>
      <c r="B61" s="576"/>
      <c r="C61" s="576"/>
      <c r="D61" s="576"/>
      <c r="E61" s="576"/>
      <c r="F61" s="576"/>
      <c r="G61" s="576"/>
      <c r="H61" s="576"/>
      <c r="I61" s="576"/>
      <c r="J61" s="576"/>
      <c r="K61" s="576"/>
      <c r="L61" s="577"/>
      <c r="M61" s="577"/>
      <c r="N61" s="577"/>
      <c r="O61" s="577"/>
      <c r="P61" s="577"/>
      <c r="Q61" s="577"/>
      <c r="R61" s="577"/>
    </row>
    <row r="62" spans="1:20" x14ac:dyDescent="0.2">
      <c r="A62" s="576"/>
      <c r="B62" s="576"/>
      <c r="C62" s="576"/>
      <c r="D62" s="576"/>
      <c r="E62" s="576"/>
      <c r="F62" s="576"/>
      <c r="G62" s="576"/>
      <c r="H62" s="576"/>
      <c r="I62" s="576"/>
      <c r="J62" s="576"/>
      <c r="K62" s="576"/>
      <c r="L62" s="577"/>
      <c r="M62" s="577"/>
      <c r="N62" s="577"/>
      <c r="O62" s="577"/>
      <c r="P62" s="577"/>
      <c r="Q62" s="577"/>
      <c r="R62" s="577"/>
    </row>
    <row r="63" spans="1:20" x14ac:dyDescent="0.2">
      <c r="A63" s="576"/>
      <c r="B63" s="576"/>
      <c r="C63" s="576"/>
      <c r="D63" s="576"/>
      <c r="E63" s="576"/>
      <c r="F63" s="576"/>
      <c r="G63" s="576"/>
      <c r="H63" s="576"/>
      <c r="I63" s="576"/>
      <c r="J63" s="576"/>
      <c r="K63" s="576"/>
      <c r="L63" s="577"/>
      <c r="M63" s="577"/>
      <c r="N63" s="577"/>
      <c r="O63" s="577"/>
      <c r="P63" s="577"/>
      <c r="Q63" s="577"/>
      <c r="R63" s="577"/>
    </row>
    <row r="64" spans="1:20" x14ac:dyDescent="0.2">
      <c r="A64" s="576"/>
      <c r="B64" s="576"/>
      <c r="C64" s="576"/>
      <c r="D64" s="576"/>
      <c r="E64" s="576"/>
      <c r="F64" s="576"/>
      <c r="G64" s="576"/>
      <c r="H64" s="576"/>
      <c r="I64" s="576"/>
      <c r="J64" s="576"/>
      <c r="K64" s="576"/>
      <c r="L64" s="577"/>
      <c r="M64" s="577"/>
      <c r="N64" s="577"/>
      <c r="O64" s="577"/>
      <c r="P64" s="577"/>
      <c r="Q64" s="577"/>
      <c r="R64" s="577"/>
    </row>
    <row r="65" spans="1:18" x14ac:dyDescent="0.2">
      <c r="A65" s="576"/>
      <c r="B65" s="576"/>
      <c r="C65" s="576"/>
      <c r="D65" s="576"/>
      <c r="E65" s="576"/>
      <c r="F65" s="576"/>
      <c r="G65" s="576"/>
      <c r="H65" s="576"/>
      <c r="I65" s="576"/>
      <c r="J65" s="576"/>
      <c r="K65" s="576"/>
      <c r="L65" s="577"/>
      <c r="M65" s="577"/>
      <c r="N65" s="577"/>
      <c r="O65" s="577"/>
      <c r="P65" s="577"/>
      <c r="Q65" s="577"/>
      <c r="R65" s="577"/>
    </row>
    <row r="66" spans="1:18" x14ac:dyDescent="0.2">
      <c r="A66" s="577"/>
      <c r="B66" s="577"/>
      <c r="C66" s="577"/>
      <c r="D66" s="577"/>
      <c r="E66" s="577"/>
      <c r="F66" s="577"/>
      <c r="G66" s="577"/>
      <c r="H66" s="577"/>
      <c r="I66" s="577"/>
      <c r="J66" s="578"/>
      <c r="K66" s="577"/>
      <c r="L66" s="577"/>
      <c r="M66" s="577"/>
      <c r="N66" s="577"/>
      <c r="O66" s="577"/>
      <c r="P66" s="577"/>
      <c r="Q66" s="577"/>
      <c r="R66" s="577"/>
    </row>
    <row r="67" spans="1:18" x14ac:dyDescent="0.2">
      <c r="A67" s="577"/>
      <c r="B67" s="577"/>
      <c r="C67" s="577"/>
      <c r="D67" s="577"/>
      <c r="E67" s="577"/>
      <c r="F67" s="577"/>
      <c r="G67" s="577"/>
      <c r="H67" s="577"/>
      <c r="I67" s="577"/>
      <c r="J67" s="578"/>
      <c r="K67" s="577"/>
      <c r="L67" s="577"/>
      <c r="M67" s="577"/>
      <c r="N67" s="577"/>
      <c r="O67" s="577"/>
      <c r="P67" s="577"/>
      <c r="Q67" s="577"/>
      <c r="R67" s="577"/>
    </row>
    <row r="68" spans="1:18" x14ac:dyDescent="0.2">
      <c r="A68" s="577"/>
      <c r="B68" s="577"/>
      <c r="C68" s="577"/>
      <c r="D68" s="577"/>
      <c r="E68" s="579"/>
      <c r="F68" s="579"/>
      <c r="G68" s="579"/>
      <c r="H68" s="579"/>
      <c r="I68" s="579"/>
      <c r="J68" s="580"/>
      <c r="K68" s="579"/>
      <c r="L68" s="579"/>
      <c r="M68" s="577"/>
      <c r="N68" s="577"/>
      <c r="O68" s="577"/>
      <c r="P68" s="577"/>
      <c r="Q68" s="577"/>
      <c r="R68" s="577"/>
    </row>
    <row r="69" spans="1:18" x14ac:dyDescent="0.2">
      <c r="A69" s="577"/>
      <c r="B69" s="577"/>
      <c r="C69" s="577"/>
      <c r="D69" s="577"/>
      <c r="E69" s="577"/>
      <c r="F69" s="577"/>
      <c r="G69" s="577"/>
      <c r="H69" s="577"/>
      <c r="I69" s="577"/>
      <c r="J69" s="578"/>
      <c r="K69" s="577"/>
      <c r="L69" s="577"/>
      <c r="M69" s="577"/>
      <c r="N69" s="577"/>
      <c r="O69" s="577"/>
      <c r="P69" s="577"/>
      <c r="Q69" s="577"/>
      <c r="R69" s="577"/>
    </row>
    <row r="70" spans="1:18" x14ac:dyDescent="0.2">
      <c r="A70" s="577"/>
      <c r="B70" s="577"/>
      <c r="C70" s="577"/>
      <c r="D70" s="577"/>
      <c r="E70" s="577"/>
      <c r="F70" s="577"/>
      <c r="G70" s="577"/>
      <c r="H70" s="577"/>
      <c r="I70" s="577"/>
      <c r="J70" s="578"/>
      <c r="K70" s="577"/>
      <c r="L70" s="577"/>
      <c r="M70" s="577"/>
      <c r="N70" s="577"/>
      <c r="O70" s="577"/>
      <c r="P70" s="577"/>
      <c r="Q70" s="577"/>
      <c r="R70" s="577"/>
    </row>
    <row r="71" spans="1:18" x14ac:dyDescent="0.2">
      <c r="A71" s="577"/>
      <c r="B71" s="577"/>
      <c r="C71" s="577"/>
      <c r="D71" s="577"/>
      <c r="E71" s="577"/>
      <c r="F71" s="577"/>
      <c r="G71" s="577"/>
      <c r="H71" s="577"/>
      <c r="I71" s="577"/>
      <c r="J71" s="578"/>
      <c r="K71" s="577"/>
      <c r="L71" s="577"/>
      <c r="M71" s="577"/>
      <c r="N71" s="577"/>
      <c r="O71" s="577"/>
      <c r="P71" s="577"/>
      <c r="Q71" s="577"/>
      <c r="R71" s="577"/>
    </row>
    <row r="72" spans="1:18" x14ac:dyDescent="0.2">
      <c r="A72" s="577"/>
      <c r="B72" s="577"/>
      <c r="C72" s="577"/>
      <c r="D72" s="577"/>
      <c r="E72" s="577"/>
      <c r="F72" s="577"/>
      <c r="G72" s="577"/>
      <c r="H72" s="577"/>
      <c r="I72" s="577"/>
      <c r="J72" s="578"/>
      <c r="K72" s="577"/>
      <c r="L72" s="577"/>
      <c r="M72" s="577"/>
      <c r="N72" s="577"/>
      <c r="O72" s="577"/>
      <c r="P72" s="577"/>
      <c r="Q72" s="577"/>
      <c r="R72" s="577"/>
    </row>
    <row r="73" spans="1:18" x14ac:dyDescent="0.2">
      <c r="A73" s="577"/>
      <c r="B73" s="577"/>
      <c r="C73" s="577"/>
      <c r="D73" s="577"/>
      <c r="E73" s="577"/>
      <c r="F73" s="577"/>
      <c r="G73" s="577"/>
      <c r="H73" s="577"/>
      <c r="I73" s="577"/>
      <c r="J73" s="578"/>
      <c r="K73" s="577"/>
      <c r="L73" s="577"/>
      <c r="M73" s="577"/>
      <c r="N73" s="577"/>
      <c r="O73" s="577"/>
      <c r="P73" s="577"/>
      <c r="Q73" s="577"/>
      <c r="R73" s="577"/>
    </row>
    <row r="74" spans="1:18" x14ac:dyDescent="0.2">
      <c r="A74" s="577"/>
      <c r="B74" s="577"/>
      <c r="C74" s="577"/>
      <c r="D74" s="577"/>
      <c r="E74" s="577"/>
      <c r="F74" s="577"/>
      <c r="G74" s="577"/>
      <c r="H74" s="577"/>
      <c r="I74" s="577"/>
      <c r="J74" s="578"/>
      <c r="K74" s="577"/>
      <c r="L74" s="577"/>
      <c r="M74" s="577"/>
      <c r="N74" s="577"/>
      <c r="O74" s="577"/>
      <c r="P74" s="577"/>
      <c r="Q74" s="577"/>
      <c r="R74" s="577"/>
    </row>
  </sheetData>
  <phoneticPr fontId="46" type="noConversion"/>
  <pageMargins left="0.7" right="0.7" top="0.75" bottom="0.75" header="0.3" footer="0.3"/>
  <pageSetup paperSize="9" orientation="portrait" horizontalDpi="90" verticalDpi="9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7DB20-CB12-4F4E-A971-DD883B410DD2}">
  <dimension ref="A1:T75"/>
  <sheetViews>
    <sheetView workbookViewId="0"/>
  </sheetViews>
  <sheetFormatPr baseColWidth="10" defaultRowHeight="14.25" x14ac:dyDescent="0.2"/>
  <cols>
    <col min="2" max="2" width="36.875" customWidth="1"/>
    <col min="3" max="10" width="11.5" customWidth="1"/>
    <col min="11" max="19" width="11.5" bestFit="1" customWidth="1"/>
  </cols>
  <sheetData>
    <row r="1" spans="1:20" x14ac:dyDescent="0.2">
      <c r="A1" s="645" t="s">
        <v>216</v>
      </c>
      <c r="B1" s="142"/>
      <c r="C1" s="142"/>
      <c r="D1" s="142"/>
      <c r="E1" s="142"/>
      <c r="F1" s="142"/>
      <c r="G1" s="142"/>
      <c r="H1" s="142"/>
      <c r="I1" s="142"/>
      <c r="J1" s="167"/>
      <c r="K1" s="142"/>
      <c r="L1" s="142"/>
      <c r="M1" s="142"/>
      <c r="N1" s="142"/>
      <c r="O1" s="142"/>
      <c r="P1" s="142"/>
      <c r="Q1" s="142"/>
      <c r="R1" s="142"/>
      <c r="S1" s="142"/>
    </row>
    <row r="2" spans="1:20" ht="15" x14ac:dyDescent="0.25">
      <c r="A2" s="144" t="s">
        <v>155</v>
      </c>
      <c r="B2" s="145"/>
      <c r="C2" s="145"/>
      <c r="D2" s="145"/>
      <c r="E2" s="145"/>
      <c r="F2" s="145"/>
      <c r="G2" s="145"/>
      <c r="H2" s="145"/>
      <c r="I2" s="145"/>
      <c r="J2" s="168"/>
      <c r="K2" s="145"/>
      <c r="L2" s="145"/>
      <c r="M2" s="145"/>
      <c r="N2" s="145"/>
      <c r="O2" s="145"/>
      <c r="P2" s="145"/>
      <c r="Q2" s="145"/>
      <c r="R2" s="145"/>
      <c r="S2" s="145"/>
    </row>
    <row r="3" spans="1:20" x14ac:dyDescent="0.2">
      <c r="A3" s="646" t="s">
        <v>347</v>
      </c>
      <c r="B3" s="145"/>
      <c r="C3" s="145"/>
      <c r="D3" s="145"/>
      <c r="E3" s="145"/>
      <c r="F3" s="145"/>
      <c r="G3" s="145"/>
      <c r="H3" s="145"/>
      <c r="I3" s="145"/>
      <c r="J3" s="168"/>
      <c r="K3" s="145"/>
      <c r="L3" s="145"/>
      <c r="M3" s="145"/>
      <c r="N3" s="145"/>
      <c r="O3" s="145"/>
      <c r="P3" s="145"/>
      <c r="Q3" s="145"/>
      <c r="R3" s="145"/>
      <c r="S3" s="145"/>
    </row>
    <row r="4" spans="1:20" ht="15" x14ac:dyDescent="0.25">
      <c r="A4" s="144" t="s">
        <v>165</v>
      </c>
      <c r="B4" s="145"/>
      <c r="C4" s="145"/>
      <c r="D4" s="145"/>
      <c r="E4" s="145"/>
      <c r="F4" s="145"/>
      <c r="G4" s="145"/>
      <c r="H4" s="145"/>
      <c r="I4" s="145"/>
      <c r="J4" s="168"/>
      <c r="K4" s="145"/>
      <c r="L4" s="145"/>
      <c r="M4" s="145"/>
      <c r="N4" s="145"/>
      <c r="O4" s="145"/>
      <c r="P4" s="145"/>
      <c r="Q4" s="145"/>
      <c r="R4" s="145"/>
      <c r="S4" s="145"/>
    </row>
    <row r="5" spans="1:20" ht="15" x14ac:dyDescent="0.25">
      <c r="A5" s="144" t="s">
        <v>157</v>
      </c>
      <c r="B5" s="145"/>
      <c r="C5" s="145"/>
      <c r="D5" s="145"/>
      <c r="E5" s="145"/>
      <c r="F5" s="145"/>
      <c r="G5" s="145"/>
      <c r="H5" s="145"/>
      <c r="I5" s="145"/>
      <c r="J5" s="168"/>
      <c r="K5" s="145"/>
      <c r="L5" s="145"/>
      <c r="M5" s="145"/>
      <c r="N5" s="145"/>
      <c r="O5" s="145"/>
      <c r="P5" s="145"/>
      <c r="Q5" s="145"/>
      <c r="R5" s="145"/>
      <c r="S5" s="145"/>
    </row>
    <row r="6" spans="1:20" ht="15.75" x14ac:dyDescent="0.25">
      <c r="A6" s="147" t="s">
        <v>164</v>
      </c>
      <c r="B6" s="145"/>
      <c r="C6" s="145"/>
      <c r="D6" s="145"/>
      <c r="E6" s="145"/>
      <c r="F6" s="145"/>
      <c r="G6" s="145"/>
      <c r="H6" s="145"/>
      <c r="I6" s="145"/>
      <c r="J6" s="168"/>
      <c r="K6" s="145"/>
      <c r="L6" s="145"/>
      <c r="M6" s="145"/>
      <c r="N6" s="145"/>
      <c r="O6" s="145"/>
      <c r="P6" s="145"/>
      <c r="Q6" s="145"/>
      <c r="R6" s="145"/>
      <c r="S6" s="145"/>
    </row>
    <row r="7" spans="1:20" x14ac:dyDescent="0.2">
      <c r="A7" s="155"/>
      <c r="B7" s="145"/>
      <c r="C7" s="145"/>
      <c r="D7" s="145"/>
      <c r="E7" s="145"/>
      <c r="F7" s="145"/>
      <c r="G7" s="145"/>
      <c r="H7" s="145"/>
      <c r="I7" s="145"/>
      <c r="J7" s="168"/>
      <c r="K7" s="145"/>
      <c r="L7" s="145"/>
      <c r="M7" s="145"/>
      <c r="N7" s="145"/>
      <c r="O7" s="145"/>
      <c r="P7" s="145"/>
      <c r="Q7" s="145"/>
      <c r="R7" s="145"/>
      <c r="S7" s="145"/>
    </row>
    <row r="8" spans="1:20" ht="15" x14ac:dyDescent="0.25">
      <c r="A8" s="647" t="s">
        <v>159</v>
      </c>
      <c r="B8" s="648" t="s">
        <v>169</v>
      </c>
      <c r="C8" s="649">
        <v>2004</v>
      </c>
      <c r="D8" s="649">
        <v>2005</v>
      </c>
      <c r="E8" s="649">
        <v>2006</v>
      </c>
      <c r="F8" s="649">
        <v>2007</v>
      </c>
      <c r="G8" s="649">
        <v>2008</v>
      </c>
      <c r="H8" s="649">
        <v>2009</v>
      </c>
      <c r="I8" s="649">
        <v>2010</v>
      </c>
      <c r="J8" s="650">
        <v>2011</v>
      </c>
      <c r="K8" s="649">
        <v>2012</v>
      </c>
      <c r="L8" s="649">
        <v>2013</v>
      </c>
      <c r="M8" s="649">
        <v>2014</v>
      </c>
      <c r="N8" s="649">
        <v>2015</v>
      </c>
      <c r="O8" s="649">
        <v>2016</v>
      </c>
      <c r="P8" s="649">
        <v>2017</v>
      </c>
      <c r="Q8" s="649">
        <v>2018</v>
      </c>
      <c r="R8" s="649">
        <v>2019</v>
      </c>
      <c r="S8" s="649">
        <v>2020</v>
      </c>
      <c r="T8" s="649">
        <v>2021</v>
      </c>
    </row>
    <row r="9" spans="1:20" ht="15" x14ac:dyDescent="0.25">
      <c r="A9" s="155"/>
      <c r="B9" s="161" t="s">
        <v>351</v>
      </c>
      <c r="C9" s="651">
        <v>2354220.2369823391</v>
      </c>
      <c r="D9" s="651">
        <v>2558739.0245472067</v>
      </c>
      <c r="E9" s="651">
        <v>2754002.6856556619</v>
      </c>
      <c r="F9" s="651">
        <v>3013373.4643867877</v>
      </c>
      <c r="G9" s="651">
        <v>3025630.0219789166</v>
      </c>
      <c r="H9" s="651">
        <v>3076032.5279397336</v>
      </c>
      <c r="I9" s="651">
        <v>3579061.8326925947</v>
      </c>
      <c r="J9" s="652">
        <v>4120956.9914181456</v>
      </c>
      <c r="K9" s="651">
        <v>4224535.7933760919</v>
      </c>
      <c r="L9" s="651">
        <v>4503280.6117188158</v>
      </c>
      <c r="M9" s="651">
        <v>4627970.1295072958</v>
      </c>
      <c r="N9" s="651">
        <v>4345777.883303673</v>
      </c>
      <c r="O9" s="651">
        <v>4330567.6607121099</v>
      </c>
      <c r="P9" s="651">
        <v>4167576.1731157796</v>
      </c>
      <c r="Q9" s="651">
        <v>3929450.8892911496</v>
      </c>
      <c r="R9" s="651">
        <v>3819697.6364964065</v>
      </c>
      <c r="S9" s="651">
        <v>3462115.8515285589</v>
      </c>
      <c r="T9" s="651">
        <v>4116727.0296557359</v>
      </c>
    </row>
    <row r="10" spans="1:20" ht="28.5" x14ac:dyDescent="0.2">
      <c r="A10" s="155">
        <v>15</v>
      </c>
      <c r="B10" s="653" t="s">
        <v>217</v>
      </c>
      <c r="C10" s="146">
        <v>422866.89316879236</v>
      </c>
      <c r="D10" s="146">
        <v>466449.2749159938</v>
      </c>
      <c r="E10" s="146">
        <v>495111.56201100018</v>
      </c>
      <c r="F10" s="146">
        <v>544976.08887491538</v>
      </c>
      <c r="G10" s="146">
        <v>594055.3475992413</v>
      </c>
      <c r="H10" s="146">
        <v>641171.43597459421</v>
      </c>
      <c r="I10" s="146">
        <v>698496.01016460685</v>
      </c>
      <c r="J10" s="172">
        <v>820212.5718009352</v>
      </c>
      <c r="K10" s="146">
        <v>894420.41099211609</v>
      </c>
      <c r="L10" s="146">
        <v>950174.44890295039</v>
      </c>
      <c r="M10" s="146">
        <v>960775.56878740469</v>
      </c>
      <c r="N10" s="146">
        <v>898346.75169006223</v>
      </c>
      <c r="O10" s="146">
        <v>895202.53805914684</v>
      </c>
      <c r="P10" s="146">
        <v>893042.94876626844</v>
      </c>
      <c r="Q10" s="146">
        <v>850069.13292900962</v>
      </c>
      <c r="R10" s="146">
        <v>880569.68891586585</v>
      </c>
      <c r="S10" s="146">
        <v>885404.70387566183</v>
      </c>
      <c r="T10" s="146">
        <v>1074772.6289808727</v>
      </c>
    </row>
    <row r="11" spans="1:20" x14ac:dyDescent="0.2">
      <c r="A11" s="155">
        <v>17</v>
      </c>
      <c r="B11" s="653" t="s">
        <v>218</v>
      </c>
      <c r="C11" s="146">
        <v>563482.41234455572</v>
      </c>
      <c r="D11" s="146">
        <v>615602.07701167872</v>
      </c>
      <c r="E11" s="146">
        <v>627402.75580423488</v>
      </c>
      <c r="F11" s="146">
        <v>680505.81037073745</v>
      </c>
      <c r="G11" s="146">
        <v>630352.92550237384</v>
      </c>
      <c r="H11" s="146">
        <v>595934.27902408515</v>
      </c>
      <c r="I11" s="146">
        <v>727708.52554096212</v>
      </c>
      <c r="J11" s="172">
        <v>850632.26296342188</v>
      </c>
      <c r="K11" s="146">
        <v>872266.84074977483</v>
      </c>
      <c r="L11" s="146">
        <v>994207.1882728549</v>
      </c>
      <c r="M11" s="146">
        <v>1047310.2428393575</v>
      </c>
      <c r="N11" s="146">
        <v>922419.72561813844</v>
      </c>
      <c r="O11" s="146">
        <v>919191.25657847489</v>
      </c>
      <c r="P11" s="146">
        <v>870373.02327676245</v>
      </c>
      <c r="Q11" s="146">
        <v>777243.44307249004</v>
      </c>
      <c r="R11" s="146">
        <v>750283.34588814189</v>
      </c>
      <c r="S11" s="146">
        <v>614232.84342357214</v>
      </c>
      <c r="T11" s="146">
        <v>469026.28144446615</v>
      </c>
    </row>
    <row r="12" spans="1:20" ht="28.5" x14ac:dyDescent="0.2">
      <c r="A12" s="155">
        <v>18</v>
      </c>
      <c r="B12" s="653" t="s">
        <v>219</v>
      </c>
      <c r="C12" s="146">
        <v>64174.218726403225</v>
      </c>
      <c r="D12" s="146">
        <v>79391.818174785891</v>
      </c>
      <c r="E12" s="146">
        <v>81193.902319989109</v>
      </c>
      <c r="F12" s="146">
        <v>84898.186396240155</v>
      </c>
      <c r="G12" s="146">
        <v>88502.354686646591</v>
      </c>
      <c r="H12" s="146">
        <v>86700.270541443359</v>
      </c>
      <c r="I12" s="146">
        <v>88502.354686646591</v>
      </c>
      <c r="J12" s="172">
        <v>85498.881111307899</v>
      </c>
      <c r="K12" s="146">
        <v>86700.270541443359</v>
      </c>
      <c r="L12" s="146">
        <v>92707.217692120743</v>
      </c>
      <c r="M12" s="146">
        <v>84397.607467017035</v>
      </c>
      <c r="N12" s="146">
        <v>72884.292094885415</v>
      </c>
      <c r="O12" s="146">
        <v>72629.197072553317</v>
      </c>
      <c r="P12" s="146">
        <v>64980.751583364363</v>
      </c>
      <c r="Q12" s="146">
        <v>59718.419541269235</v>
      </c>
      <c r="R12" s="146">
        <v>54577.280658971213</v>
      </c>
      <c r="S12" s="146">
        <v>37263.917872602105</v>
      </c>
      <c r="T12" s="146">
        <v>37708.769648044581</v>
      </c>
    </row>
    <row r="13" spans="1:20" ht="28.5" x14ac:dyDescent="0.2">
      <c r="A13" s="155">
        <v>19</v>
      </c>
      <c r="B13" s="653" t="s">
        <v>220</v>
      </c>
      <c r="C13" s="146">
        <v>421528.42022176285</v>
      </c>
      <c r="D13" s="146">
        <v>431372.28658223769</v>
      </c>
      <c r="E13" s="146">
        <v>493248.01799093682</v>
      </c>
      <c r="F13" s="146">
        <v>561803.5158585296</v>
      </c>
      <c r="G13" s="146">
        <v>554772.18274390476</v>
      </c>
      <c r="H13" s="146">
        <v>587116.31507117918</v>
      </c>
      <c r="I13" s="146">
        <v>760087.10969095177</v>
      </c>
      <c r="J13" s="172">
        <v>892979.3055573625</v>
      </c>
      <c r="K13" s="146">
        <v>895088.70549174992</v>
      </c>
      <c r="L13" s="146">
        <v>908096.67175380595</v>
      </c>
      <c r="M13" s="146">
        <v>920753.07136013079</v>
      </c>
      <c r="N13" s="146">
        <v>852197.57349253795</v>
      </c>
      <c r="O13" s="146">
        <v>849214.88198531419</v>
      </c>
      <c r="P13" s="146">
        <v>729165.27760395501</v>
      </c>
      <c r="Q13" s="146">
        <v>688414.98809303995</v>
      </c>
      <c r="R13" s="146">
        <v>638143.34760699875</v>
      </c>
      <c r="S13" s="146">
        <v>435707.33112855739</v>
      </c>
      <c r="T13" s="146">
        <v>824726.34810009866</v>
      </c>
    </row>
    <row r="14" spans="1:20" ht="28.5" x14ac:dyDescent="0.2">
      <c r="A14" s="155">
        <v>20</v>
      </c>
      <c r="B14" s="653" t="s">
        <v>221</v>
      </c>
      <c r="C14" s="146">
        <v>3205.9738035264486</v>
      </c>
      <c r="D14" s="146">
        <v>2971.5233383025761</v>
      </c>
      <c r="E14" s="146">
        <v>3216.8784763275594</v>
      </c>
      <c r="F14" s="146">
        <v>3211.426139927004</v>
      </c>
      <c r="G14" s="146">
        <v>3026.0467023081274</v>
      </c>
      <c r="H14" s="146">
        <v>2889.7382922942479</v>
      </c>
      <c r="I14" s="146">
        <v>2933.3569834986893</v>
      </c>
      <c r="J14" s="172">
        <v>3369.5438955431041</v>
      </c>
      <c r="K14" s="146">
        <v>3268.6756721328334</v>
      </c>
      <c r="L14" s="146">
        <v>3603.994360766977</v>
      </c>
      <c r="M14" s="146">
        <v>3511.3046419575394</v>
      </c>
      <c r="N14" s="146">
        <v>3574.0065105639237</v>
      </c>
      <c r="O14" s="146">
        <v>3561.4974877769491</v>
      </c>
      <c r="P14" s="146">
        <v>3797.4022641485935</v>
      </c>
      <c r="Q14" s="146">
        <v>3747.0872152393372</v>
      </c>
      <c r="R14" s="146">
        <v>3708.1289182051451</v>
      </c>
      <c r="S14" s="146">
        <v>3757.5535235635853</v>
      </c>
      <c r="T14" s="146">
        <v>4893.6187601591791</v>
      </c>
    </row>
    <row r="15" spans="1:20" x14ac:dyDescent="0.2">
      <c r="A15" s="155">
        <v>21</v>
      </c>
      <c r="B15" s="653" t="s">
        <v>222</v>
      </c>
      <c r="C15" s="146">
        <v>503628.53585292934</v>
      </c>
      <c r="D15" s="146">
        <v>556616.48026216612</v>
      </c>
      <c r="E15" s="146">
        <v>604257.01743744325</v>
      </c>
      <c r="F15" s="146">
        <v>649953.04289128049</v>
      </c>
      <c r="G15" s="146">
        <v>647522.40323948057</v>
      </c>
      <c r="H15" s="146">
        <v>634396.94911976147</v>
      </c>
      <c r="I15" s="146">
        <v>703427.11523087719</v>
      </c>
      <c r="J15" s="172">
        <v>799194.31751179148</v>
      </c>
      <c r="K15" s="146">
        <v>797249.80579035159</v>
      </c>
      <c r="L15" s="146">
        <v>869682.86741398706</v>
      </c>
      <c r="M15" s="146">
        <v>937740.77766438306</v>
      </c>
      <c r="N15" s="146">
        <v>979061.65174498048</v>
      </c>
      <c r="O15" s="146">
        <v>975634.93596387305</v>
      </c>
      <c r="P15" s="146">
        <v>978827.50937388255</v>
      </c>
      <c r="Q15" s="146">
        <v>966226.83172236662</v>
      </c>
      <c r="R15" s="146">
        <v>944313.54899604851</v>
      </c>
      <c r="S15" s="146">
        <v>952922.46176680282</v>
      </c>
      <c r="T15" s="146">
        <v>1093288.9397413621</v>
      </c>
    </row>
    <row r="16" spans="1:20" ht="28.5" x14ac:dyDescent="0.2">
      <c r="A16" s="155">
        <v>22</v>
      </c>
      <c r="B16" s="653" t="s">
        <v>223</v>
      </c>
      <c r="C16" s="146">
        <v>10059.991624695829</v>
      </c>
      <c r="D16" s="146">
        <v>10831.330075401451</v>
      </c>
      <c r="E16" s="146">
        <v>11722.171666357237</v>
      </c>
      <c r="F16" s="146">
        <v>12960.658756222598</v>
      </c>
      <c r="G16" s="146">
        <v>14579.383110520304</v>
      </c>
      <c r="H16" s="146">
        <v>12352.279133130842</v>
      </c>
      <c r="I16" s="146">
        <v>12330.551289448991</v>
      </c>
      <c r="J16" s="172">
        <v>12917.2030688589</v>
      </c>
      <c r="K16" s="146">
        <v>12048.089321584965</v>
      </c>
      <c r="L16" s="146">
        <v>12156.728539994205</v>
      </c>
      <c r="M16" s="146">
        <v>11939.450103175719</v>
      </c>
      <c r="N16" s="146">
        <v>11189.839496151948</v>
      </c>
      <c r="O16" s="146">
        <v>11150.675057915416</v>
      </c>
      <c r="P16" s="146">
        <v>11330.282288283539</v>
      </c>
      <c r="Q16" s="146">
        <v>10653.067755722801</v>
      </c>
      <c r="R16" s="146">
        <v>10465.480544002174</v>
      </c>
      <c r="S16" s="146">
        <v>9898.9883071763197</v>
      </c>
      <c r="T16" s="146">
        <v>10151.247886941628</v>
      </c>
    </row>
    <row r="17" spans="1:20" ht="28.5" x14ac:dyDescent="0.2">
      <c r="A17" s="155">
        <v>24</v>
      </c>
      <c r="B17" s="653" t="s">
        <v>224</v>
      </c>
      <c r="C17" s="146">
        <v>192132.51202734275</v>
      </c>
      <c r="D17" s="146">
        <v>206591.96911806028</v>
      </c>
      <c r="E17" s="146">
        <v>228776.34164080501</v>
      </c>
      <c r="F17" s="146">
        <v>248187.66759820667</v>
      </c>
      <c r="G17" s="146">
        <v>260468.30238758322</v>
      </c>
      <c r="H17" s="146">
        <v>291764.11362502672</v>
      </c>
      <c r="I17" s="146">
        <v>325634.89667314582</v>
      </c>
      <c r="J17" s="172">
        <v>350988.46527056838</v>
      </c>
      <c r="K17" s="146">
        <v>373965.13681198261</v>
      </c>
      <c r="L17" s="146">
        <v>383274.65028134867</v>
      </c>
      <c r="M17" s="146">
        <v>383670.79979068338</v>
      </c>
      <c r="N17" s="146">
        <v>355346.10987325042</v>
      </c>
      <c r="O17" s="146">
        <v>354102.39848869405</v>
      </c>
      <c r="P17" s="146">
        <v>354469.08719775523</v>
      </c>
      <c r="Q17" s="146">
        <v>333362.17163513403</v>
      </c>
      <c r="R17" s="146">
        <v>317523.33007662703</v>
      </c>
      <c r="S17" s="146">
        <v>326454.36390080879</v>
      </c>
      <c r="T17" s="146">
        <v>361912.81453314988</v>
      </c>
    </row>
    <row r="18" spans="1:20" ht="28.5" x14ac:dyDescent="0.2">
      <c r="A18" s="155">
        <v>25</v>
      </c>
      <c r="B18" s="653" t="s">
        <v>225</v>
      </c>
      <c r="C18" s="146">
        <v>87405.600610346839</v>
      </c>
      <c r="D18" s="146">
        <v>95055.484199294006</v>
      </c>
      <c r="E18" s="146">
        <v>101417.76361980452</v>
      </c>
      <c r="F18" s="146">
        <v>107477.07735362406</v>
      </c>
      <c r="G18" s="146">
        <v>109067.64720875167</v>
      </c>
      <c r="H18" s="146">
        <v>116566.04795435337</v>
      </c>
      <c r="I18" s="146">
        <v>130881.17665050202</v>
      </c>
      <c r="J18" s="172">
        <v>156254.55291087134</v>
      </c>
      <c r="K18" s="146">
        <v>148377.44505690594</v>
      </c>
      <c r="L18" s="146">
        <v>149059.11785196065</v>
      </c>
      <c r="M18" s="146">
        <v>145423.5296116689</v>
      </c>
      <c r="N18" s="146">
        <v>129063.38253035616</v>
      </c>
      <c r="O18" s="146">
        <v>128611.66069149991</v>
      </c>
      <c r="P18" s="146">
        <v>131041.44579013533</v>
      </c>
      <c r="Q18" s="146">
        <v>117859.71917373266</v>
      </c>
      <c r="R18" s="146">
        <v>110585.62754521707</v>
      </c>
      <c r="S18" s="146">
        <v>102804.27807136206</v>
      </c>
      <c r="T18" s="146">
        <v>148473.20955665386</v>
      </c>
    </row>
    <row r="19" spans="1:20" ht="28.5" x14ac:dyDescent="0.2">
      <c r="A19" s="155">
        <v>26</v>
      </c>
      <c r="B19" s="653" t="s">
        <v>226</v>
      </c>
      <c r="C19" s="146">
        <v>2456.639001838133</v>
      </c>
      <c r="D19" s="146">
        <v>2803.2813149809372</v>
      </c>
      <c r="E19" s="146">
        <v>3379.0089828963764</v>
      </c>
      <c r="F19" s="146">
        <v>3599.0514947174611</v>
      </c>
      <c r="G19" s="146">
        <v>3810.0511635869943</v>
      </c>
      <c r="H19" s="146">
        <v>3481.494536347293</v>
      </c>
      <c r="I19" s="146">
        <v>4099.4221380366389</v>
      </c>
      <c r="J19" s="172">
        <v>4635.9641531620236</v>
      </c>
      <c r="K19" s="146">
        <v>4473.1929800340977</v>
      </c>
      <c r="L19" s="146">
        <v>4910.2637226924153</v>
      </c>
      <c r="M19" s="146">
        <v>4828.8781361284518</v>
      </c>
      <c r="N19" s="146">
        <v>4602.807062339667</v>
      </c>
      <c r="O19" s="146">
        <v>4586.6972376214781</v>
      </c>
      <c r="P19" s="146">
        <v>4891.5075695939331</v>
      </c>
      <c r="Q19" s="146">
        <v>4907.5775119156888</v>
      </c>
      <c r="R19" s="146">
        <v>4598.7037918723418</v>
      </c>
      <c r="S19" s="146">
        <v>4000.0734426509525</v>
      </c>
      <c r="T19" s="146">
        <v>4426.9736707371749</v>
      </c>
    </row>
    <row r="20" spans="1:20" x14ac:dyDescent="0.2">
      <c r="A20" s="155">
        <v>27</v>
      </c>
      <c r="B20" s="653" t="s">
        <v>227</v>
      </c>
      <c r="C20" s="146">
        <v>9103.4033402675377</v>
      </c>
      <c r="D20" s="146">
        <v>9756.8433047115195</v>
      </c>
      <c r="E20" s="146">
        <v>10696.722705624097</v>
      </c>
      <c r="F20" s="146">
        <v>10893.649818196258</v>
      </c>
      <c r="G20" s="146">
        <v>11994.651402122419</v>
      </c>
      <c r="H20" s="146">
        <v>10159.648762245481</v>
      </c>
      <c r="I20" s="146">
        <v>12424.310556825312</v>
      </c>
      <c r="J20" s="172">
        <v>14653.167421846567</v>
      </c>
      <c r="K20" s="146">
        <v>13382.092422517177</v>
      </c>
      <c r="L20" s="146">
        <v>13731.190485713278</v>
      </c>
      <c r="M20" s="146">
        <v>14107.142246078307</v>
      </c>
      <c r="N20" s="146">
        <v>12755.506155242125</v>
      </c>
      <c r="O20" s="146">
        <v>12710.861883698777</v>
      </c>
      <c r="P20" s="146">
        <v>14139.84070532491</v>
      </c>
      <c r="Q20" s="146">
        <v>14557.150190694194</v>
      </c>
      <c r="R20" s="146">
        <v>13644.89815166446</v>
      </c>
      <c r="S20" s="146">
        <v>10787.650553256934</v>
      </c>
      <c r="T20" s="146">
        <v>15364.522367905049</v>
      </c>
    </row>
    <row r="21" spans="1:20" ht="28.5" x14ac:dyDescent="0.2">
      <c r="A21" s="155">
        <v>28</v>
      </c>
      <c r="B21" s="653" t="s">
        <v>228</v>
      </c>
      <c r="C21" s="146">
        <v>24764.074605135444</v>
      </c>
      <c r="D21" s="146">
        <v>26957.078487061608</v>
      </c>
      <c r="E21" s="146">
        <v>29791.114272935418</v>
      </c>
      <c r="F21" s="146">
        <v>32119.072239903187</v>
      </c>
      <c r="G21" s="146">
        <v>33772.259781662906</v>
      </c>
      <c r="H21" s="146">
        <v>27328.202220926032</v>
      </c>
      <c r="I21" s="146">
        <v>33097.489356454862</v>
      </c>
      <c r="J21" s="172">
        <v>35324.231759641429</v>
      </c>
      <c r="K21" s="146">
        <v>33805.998302923312</v>
      </c>
      <c r="L21" s="146">
        <v>32490.195973767612</v>
      </c>
      <c r="M21" s="146">
        <v>31815.425548559564</v>
      </c>
      <c r="N21" s="146">
        <v>29858.591315456219</v>
      </c>
      <c r="O21" s="146">
        <v>29754.086245852126</v>
      </c>
      <c r="P21" s="146">
        <v>31972.742303762225</v>
      </c>
      <c r="Q21" s="146">
        <v>31507.947498012145</v>
      </c>
      <c r="R21" s="146">
        <v>28880.75563249172</v>
      </c>
      <c r="S21" s="146">
        <v>22991.287404477225</v>
      </c>
      <c r="T21" s="146">
        <v>21928.923567605096</v>
      </c>
    </row>
    <row r="22" spans="1:20" x14ac:dyDescent="0.2">
      <c r="A22" s="155">
        <v>29</v>
      </c>
      <c r="B22" s="653" t="s">
        <v>229</v>
      </c>
      <c r="C22" s="146">
        <v>14250.055235882222</v>
      </c>
      <c r="D22" s="146">
        <v>15401.291225382067</v>
      </c>
      <c r="E22" s="146">
        <v>18237.262809271931</v>
      </c>
      <c r="F22" s="146">
        <v>20764.366200856955</v>
      </c>
      <c r="G22" s="146">
        <v>21747.128630917796</v>
      </c>
      <c r="H22" s="146">
        <v>18138.986566265841</v>
      </c>
      <c r="I22" s="146">
        <v>21550.576144905626</v>
      </c>
      <c r="J22" s="172">
        <v>24723.49484767349</v>
      </c>
      <c r="K22" s="146">
        <v>21213.629026027626</v>
      </c>
      <c r="L22" s="146">
        <v>19669.288064503442</v>
      </c>
      <c r="M22" s="146">
        <v>17465.09232850984</v>
      </c>
      <c r="N22" s="146">
        <v>13828.87133728472</v>
      </c>
      <c r="O22" s="146">
        <v>13780.470287604221</v>
      </c>
      <c r="P22" s="146">
        <v>15536.224493466723</v>
      </c>
      <c r="Q22" s="146">
        <v>12693.011088905223</v>
      </c>
      <c r="R22" s="146">
        <v>11183.02038504449</v>
      </c>
      <c r="S22" s="146">
        <v>11735.800933823535</v>
      </c>
      <c r="T22" s="146">
        <v>17341.519454366251</v>
      </c>
    </row>
    <row r="23" spans="1:20" ht="28.5" x14ac:dyDescent="0.2">
      <c r="A23" s="155">
        <v>31</v>
      </c>
      <c r="B23" s="653" t="s">
        <v>230</v>
      </c>
      <c r="C23" s="146">
        <v>6595.0951785617217</v>
      </c>
      <c r="D23" s="146">
        <v>7126.1789777138374</v>
      </c>
      <c r="E23" s="146">
        <v>7464.1413953560923</v>
      </c>
      <c r="F23" s="146">
        <v>8999.4563783594804</v>
      </c>
      <c r="G23" s="146">
        <v>9376.0430723037061</v>
      </c>
      <c r="H23" s="146">
        <v>8700.1182370191964</v>
      </c>
      <c r="I23" s="146">
        <v>9366.3870032282139</v>
      </c>
      <c r="J23" s="172">
        <v>10612.019913966813</v>
      </c>
      <c r="K23" s="146">
        <v>9791.2540425499083</v>
      </c>
      <c r="L23" s="146">
        <v>10022.999700361737</v>
      </c>
      <c r="M23" s="146">
        <v>10380.274256154979</v>
      </c>
      <c r="N23" s="146">
        <v>9878.1586642293441</v>
      </c>
      <c r="O23" s="146">
        <v>9843.5851089045409</v>
      </c>
      <c r="P23" s="146">
        <v>9846.6684641751654</v>
      </c>
      <c r="Q23" s="146">
        <v>9010.7169025963358</v>
      </c>
      <c r="R23" s="146">
        <v>7962.5524282543256</v>
      </c>
      <c r="S23" s="146">
        <v>5972.4225223017111</v>
      </c>
      <c r="T23" s="146">
        <v>5616.6221912460187</v>
      </c>
    </row>
    <row r="24" spans="1:20" ht="28.5" x14ac:dyDescent="0.2">
      <c r="A24" s="155">
        <v>34</v>
      </c>
      <c r="B24" s="653" t="s">
        <v>231</v>
      </c>
      <c r="C24" s="146">
        <v>11546.551266178953</v>
      </c>
      <c r="D24" s="146">
        <v>13722.236742150355</v>
      </c>
      <c r="E24" s="146">
        <v>17456.877952872925</v>
      </c>
      <c r="F24" s="146">
        <v>19718.220337347142</v>
      </c>
      <c r="G24" s="146">
        <v>20146.504879861197</v>
      </c>
      <c r="H24" s="146">
        <v>17765.242823483048</v>
      </c>
      <c r="I24" s="146">
        <v>24480.744450103444</v>
      </c>
      <c r="J24" s="172">
        <v>30973.538114616535</v>
      </c>
      <c r="K24" s="146">
        <v>29226.137181159185</v>
      </c>
      <c r="L24" s="146">
        <v>28797.852638645127</v>
      </c>
      <c r="M24" s="146">
        <v>22887.525951951156</v>
      </c>
      <c r="N24" s="146">
        <v>19940.928299454452</v>
      </c>
      <c r="O24" s="146">
        <v>19871.135050406363</v>
      </c>
      <c r="P24" s="146">
        <v>21557.994225497387</v>
      </c>
      <c r="Q24" s="146">
        <v>22154.647349486222</v>
      </c>
      <c r="R24" s="146">
        <v>17733.90955324399</v>
      </c>
      <c r="S24" s="146">
        <v>14552.875028831855</v>
      </c>
      <c r="T24" s="146">
        <v>15622.856037416575</v>
      </c>
    </row>
    <row r="25" spans="1:20" ht="29.25" thickBot="1" x14ac:dyDescent="0.25">
      <c r="A25" s="654">
        <v>36</v>
      </c>
      <c r="B25" s="655" t="s">
        <v>232</v>
      </c>
      <c r="C25" s="656">
        <v>17019.859974119729</v>
      </c>
      <c r="D25" s="656">
        <v>18089.870817286392</v>
      </c>
      <c r="E25" s="656">
        <v>20631.146569807217</v>
      </c>
      <c r="F25" s="656">
        <v>23306.173677723873</v>
      </c>
      <c r="G25" s="656">
        <v>22436.789867650958</v>
      </c>
      <c r="H25" s="656">
        <v>21567.406057578046</v>
      </c>
      <c r="I25" s="656">
        <v>24041.806132400954</v>
      </c>
      <c r="J25" s="657">
        <v>27987.471116578025</v>
      </c>
      <c r="K25" s="656">
        <v>29258.108992838435</v>
      </c>
      <c r="L25" s="656">
        <v>30695.936063343637</v>
      </c>
      <c r="M25" s="656">
        <v>30963.438774135302</v>
      </c>
      <c r="N25" s="656">
        <v>30829.687418739471</v>
      </c>
      <c r="O25" s="656">
        <v>30721.783512773884</v>
      </c>
      <c r="P25" s="656">
        <v>32603.467209404113</v>
      </c>
      <c r="Q25" s="656">
        <v>27324.977611534738</v>
      </c>
      <c r="R25" s="656">
        <v>25524.017403757563</v>
      </c>
      <c r="S25" s="656">
        <v>23629.299773110266</v>
      </c>
      <c r="T25" s="656">
        <v>11471.753714710909</v>
      </c>
    </row>
    <row r="26" spans="1:20" ht="15" thickBot="1" x14ac:dyDescent="0.25">
      <c r="A26" s="145"/>
      <c r="B26" s="145"/>
      <c r="C26" s="658"/>
      <c r="D26" s="658"/>
      <c r="E26" s="658"/>
      <c r="F26" s="658"/>
      <c r="G26" s="658"/>
      <c r="H26" s="658"/>
      <c r="I26" s="658"/>
      <c r="J26" s="658"/>
      <c r="K26" s="658"/>
      <c r="L26" s="658"/>
      <c r="M26" s="658"/>
      <c r="N26" s="658"/>
      <c r="O26" s="658"/>
      <c r="P26" s="658"/>
      <c r="Q26" s="658"/>
      <c r="R26" s="658"/>
      <c r="S26" s="659"/>
    </row>
    <row r="27" spans="1:20" x14ac:dyDescent="0.2">
      <c r="A27" s="645" t="s">
        <v>216</v>
      </c>
      <c r="B27" s="142"/>
      <c r="C27" s="660"/>
      <c r="D27" s="660"/>
      <c r="E27" s="660"/>
      <c r="F27" s="660"/>
      <c r="G27" s="660"/>
      <c r="H27" s="660"/>
      <c r="I27" s="660"/>
      <c r="J27" s="661"/>
      <c r="K27" s="660"/>
      <c r="L27" s="660"/>
      <c r="M27" s="660"/>
      <c r="N27" s="660"/>
      <c r="O27" s="660"/>
      <c r="P27" s="660"/>
      <c r="Q27" s="660"/>
      <c r="R27" s="660"/>
      <c r="S27" s="660"/>
      <c r="T27" s="660"/>
    </row>
    <row r="28" spans="1:20" ht="15" x14ac:dyDescent="0.25">
      <c r="A28" s="144" t="s">
        <v>155</v>
      </c>
      <c r="B28" s="145"/>
      <c r="C28" s="658"/>
      <c r="D28" s="658"/>
      <c r="E28" s="658"/>
      <c r="F28" s="658"/>
      <c r="G28" s="658"/>
      <c r="H28" s="658"/>
      <c r="I28" s="658"/>
      <c r="J28" s="662"/>
      <c r="K28" s="658"/>
      <c r="L28" s="658"/>
      <c r="M28" s="658"/>
      <c r="N28" s="658"/>
      <c r="O28" s="658"/>
      <c r="P28" s="658"/>
      <c r="Q28" s="658"/>
      <c r="R28" s="658"/>
      <c r="S28" s="658"/>
      <c r="T28" s="658"/>
    </row>
    <row r="29" spans="1:20" x14ac:dyDescent="0.2">
      <c r="A29" s="646" t="s">
        <v>347</v>
      </c>
      <c r="B29" s="145"/>
      <c r="C29" s="658"/>
      <c r="D29" s="658"/>
      <c r="E29" s="658"/>
      <c r="F29" s="658"/>
      <c r="G29" s="658"/>
      <c r="H29" s="658"/>
      <c r="I29" s="658"/>
      <c r="J29" s="662"/>
      <c r="K29" s="658"/>
      <c r="L29" s="658"/>
      <c r="M29" s="658"/>
      <c r="N29" s="658"/>
      <c r="O29" s="658"/>
      <c r="P29" s="658"/>
      <c r="Q29" s="658"/>
      <c r="R29" s="658"/>
      <c r="S29" s="658"/>
      <c r="T29" s="658"/>
    </row>
    <row r="30" spans="1:20" ht="15" x14ac:dyDescent="0.25">
      <c r="A30" s="144" t="s">
        <v>165</v>
      </c>
      <c r="B30" s="145"/>
      <c r="C30" s="658"/>
      <c r="D30" s="658"/>
      <c r="E30" s="658"/>
      <c r="F30" s="658"/>
      <c r="G30" s="658"/>
      <c r="H30" s="658"/>
      <c r="I30" s="658"/>
      <c r="J30" s="662"/>
      <c r="K30" s="658"/>
      <c r="L30" s="658"/>
      <c r="M30" s="658"/>
      <c r="N30" s="658"/>
      <c r="O30" s="658"/>
      <c r="P30" s="658"/>
      <c r="Q30" s="658"/>
      <c r="R30" s="658"/>
      <c r="S30" s="658"/>
      <c r="T30" s="658"/>
    </row>
    <row r="31" spans="1:20" ht="15" x14ac:dyDescent="0.25">
      <c r="A31" s="144" t="s">
        <v>157</v>
      </c>
      <c r="B31" s="145"/>
      <c r="C31" s="658"/>
      <c r="D31" s="658"/>
      <c r="E31" s="658"/>
      <c r="F31" s="658"/>
      <c r="G31" s="658"/>
      <c r="H31" s="658"/>
      <c r="I31" s="658"/>
      <c r="J31" s="662"/>
      <c r="K31" s="658"/>
      <c r="L31" s="658"/>
      <c r="M31" s="658"/>
      <c r="N31" s="658"/>
      <c r="O31" s="658"/>
      <c r="P31" s="658"/>
      <c r="Q31" s="658"/>
      <c r="R31" s="658"/>
      <c r="S31" s="658"/>
      <c r="T31" s="658"/>
    </row>
    <row r="32" spans="1:20" ht="15.75" x14ac:dyDescent="0.25">
      <c r="A32" s="147" t="s">
        <v>163</v>
      </c>
      <c r="B32" s="145"/>
      <c r="C32" s="658"/>
      <c r="D32" s="658"/>
      <c r="E32" s="658"/>
      <c r="F32" s="658"/>
      <c r="G32" s="658"/>
      <c r="H32" s="658"/>
      <c r="I32" s="658"/>
      <c r="J32" s="662"/>
      <c r="K32" s="658"/>
      <c r="L32" s="658"/>
      <c r="M32" s="658"/>
      <c r="N32" s="658"/>
      <c r="O32" s="658"/>
      <c r="P32" s="658"/>
      <c r="Q32" s="658"/>
      <c r="R32" s="658"/>
      <c r="S32" s="658"/>
      <c r="T32" s="658"/>
    </row>
    <row r="33" spans="1:20" ht="15" x14ac:dyDescent="0.25">
      <c r="A33" s="647" t="s">
        <v>159</v>
      </c>
      <c r="B33" s="648" t="s">
        <v>169</v>
      </c>
      <c r="C33" s="649">
        <v>2004</v>
      </c>
      <c r="D33" s="649">
        <v>2005</v>
      </c>
      <c r="E33" s="649">
        <v>2006</v>
      </c>
      <c r="F33" s="649">
        <v>2007</v>
      </c>
      <c r="G33" s="649">
        <v>2008</v>
      </c>
      <c r="H33" s="649">
        <v>2009</v>
      </c>
      <c r="I33" s="649">
        <v>2010</v>
      </c>
      <c r="J33" s="650">
        <v>2011</v>
      </c>
      <c r="K33" s="649">
        <v>2012</v>
      </c>
      <c r="L33" s="649">
        <v>2013</v>
      </c>
      <c r="M33" s="649">
        <v>2014</v>
      </c>
      <c r="N33" s="649">
        <v>2015</v>
      </c>
      <c r="O33" s="649">
        <v>2016</v>
      </c>
      <c r="P33" s="649">
        <v>2017</v>
      </c>
      <c r="Q33" s="649">
        <v>2018</v>
      </c>
      <c r="R33" s="649">
        <v>2019</v>
      </c>
      <c r="S33" s="649">
        <v>2020</v>
      </c>
      <c r="T33" s="649">
        <v>2021</v>
      </c>
    </row>
    <row r="34" spans="1:20" ht="15" x14ac:dyDescent="0.25">
      <c r="A34" s="155"/>
      <c r="B34" s="161" t="s">
        <v>351</v>
      </c>
      <c r="C34" s="651">
        <v>1579022.1248560662</v>
      </c>
      <c r="D34" s="651">
        <v>1713158.6305869117</v>
      </c>
      <c r="E34" s="651">
        <v>1846041.2379306655</v>
      </c>
      <c r="F34" s="651">
        <v>2022932.9453762982</v>
      </c>
      <c r="G34" s="651">
        <v>2034453.0458829328</v>
      </c>
      <c r="H34" s="651">
        <v>2076537.2402610204</v>
      </c>
      <c r="I34" s="651">
        <v>2421229.219112671</v>
      </c>
      <c r="J34" s="652">
        <v>2794028.3158801487</v>
      </c>
      <c r="K34" s="651">
        <v>2869393.7424582243</v>
      </c>
      <c r="L34" s="651">
        <v>3054474.1908755428</v>
      </c>
      <c r="M34" s="651">
        <v>3136570.6352190059</v>
      </c>
      <c r="N34" s="651">
        <v>2941521.0505239796</v>
      </c>
      <c r="O34" s="651">
        <v>2931225.7268471452</v>
      </c>
      <c r="P34" s="651">
        <v>2816053.9443373801</v>
      </c>
      <c r="Q34" s="651">
        <v>2655541.3253614926</v>
      </c>
      <c r="R34" s="651">
        <v>2584475.9078942779</v>
      </c>
      <c r="S34" s="651">
        <v>2339689.475485947</v>
      </c>
      <c r="T34" s="651">
        <v>2811669.8961508954</v>
      </c>
    </row>
    <row r="35" spans="1:20" ht="28.5" x14ac:dyDescent="0.2">
      <c r="A35" s="155">
        <v>15</v>
      </c>
      <c r="B35" s="653" t="s">
        <v>217</v>
      </c>
      <c r="C35" s="146">
        <v>316422.60281579889</v>
      </c>
      <c r="D35" s="146">
        <v>349034.40310600662</v>
      </c>
      <c r="E35" s="146">
        <v>370481.80329686392</v>
      </c>
      <c r="F35" s="146">
        <v>407794.40362890338</v>
      </c>
      <c r="G35" s="146">
        <v>444519.40395571385</v>
      </c>
      <c r="H35" s="146">
        <v>479775.40426945186</v>
      </c>
      <c r="I35" s="146">
        <v>522670.20465116645</v>
      </c>
      <c r="J35" s="172">
        <v>613748.20546165633</v>
      </c>
      <c r="K35" s="146">
        <v>669276.4059557938</v>
      </c>
      <c r="L35" s="146">
        <v>710996.00632705051</v>
      </c>
      <c r="M35" s="146">
        <v>718928.60639764147</v>
      </c>
      <c r="N35" s="146">
        <v>672214.4059819387</v>
      </c>
      <c r="O35" s="146">
        <v>669861.65556100185</v>
      </c>
      <c r="P35" s="146">
        <v>668245.67929020652</v>
      </c>
      <c r="Q35" s="146">
        <v>636089.25635944633</v>
      </c>
      <c r="R35" s="146">
        <v>658912.19537074817</v>
      </c>
      <c r="S35" s="146">
        <v>662530.13766641356</v>
      </c>
      <c r="T35" s="146">
        <v>804230.26297676784</v>
      </c>
    </row>
    <row r="36" spans="1:20" x14ac:dyDescent="0.2">
      <c r="A36" s="155">
        <v>17</v>
      </c>
      <c r="B36" s="653" t="s">
        <v>218</v>
      </c>
      <c r="C36" s="146">
        <v>368511.15904983855</v>
      </c>
      <c r="D36" s="146">
        <v>402596.83344711858</v>
      </c>
      <c r="E36" s="146">
        <v>410314.3446314084</v>
      </c>
      <c r="F36" s="146">
        <v>445043.14496071253</v>
      </c>
      <c r="G36" s="146">
        <v>412243.7224274808</v>
      </c>
      <c r="H36" s="146">
        <v>389734.31480663555</v>
      </c>
      <c r="I36" s="146">
        <v>475913.1896978718</v>
      </c>
      <c r="J36" s="172">
        <v>556303.93120089069</v>
      </c>
      <c r="K36" s="146">
        <v>570452.70170542202</v>
      </c>
      <c r="L36" s="146">
        <v>650200.3172764167</v>
      </c>
      <c r="M36" s="146">
        <v>684929.11760572088</v>
      </c>
      <c r="N36" s="146">
        <v>603252.12423865369</v>
      </c>
      <c r="O36" s="146">
        <v>601140.74180381838</v>
      </c>
      <c r="P36" s="146">
        <v>569214.16638165782</v>
      </c>
      <c r="Q36" s="146">
        <v>508308.46854433836</v>
      </c>
      <c r="R36" s="146">
        <v>490676.86826037889</v>
      </c>
      <c r="S36" s="146">
        <v>401701.37008302944</v>
      </c>
      <c r="T36" s="146">
        <v>306737.91197984666</v>
      </c>
    </row>
    <row r="37" spans="1:20" ht="28.5" x14ac:dyDescent="0.2">
      <c r="A37" s="155">
        <v>18</v>
      </c>
      <c r="B37" s="653" t="s">
        <v>219</v>
      </c>
      <c r="C37" s="146">
        <v>31081.593051036329</v>
      </c>
      <c r="D37" s="146">
        <v>38451.955209784413</v>
      </c>
      <c r="E37" s="146">
        <v>39324.76125489932</v>
      </c>
      <c r="F37" s="146">
        <v>41118.862569857738</v>
      </c>
      <c r="G37" s="146">
        <v>42864.474660087551</v>
      </c>
      <c r="H37" s="146">
        <v>41991.668614972637</v>
      </c>
      <c r="I37" s="146">
        <v>42864.474660087551</v>
      </c>
      <c r="J37" s="172">
        <v>41409.797918229378</v>
      </c>
      <c r="K37" s="146">
        <v>41991.668614972637</v>
      </c>
      <c r="L37" s="146">
        <v>44901.022098688998</v>
      </c>
      <c r="M37" s="146">
        <v>40876.416446214702</v>
      </c>
      <c r="N37" s="146">
        <v>35300.155602425039</v>
      </c>
      <c r="O37" s="146">
        <v>35176.605057816552</v>
      </c>
      <c r="P37" s="146">
        <v>31472.222287197827</v>
      </c>
      <c r="Q37" s="146">
        <v>28923.509326169828</v>
      </c>
      <c r="R37" s="146">
        <v>26433.494025170105</v>
      </c>
      <c r="S37" s="146">
        <v>18048.087749090591</v>
      </c>
      <c r="T37" s="146">
        <v>18263.543458980603</v>
      </c>
    </row>
    <row r="38" spans="1:20" ht="28.5" x14ac:dyDescent="0.2">
      <c r="A38" s="155">
        <v>19</v>
      </c>
      <c r="B38" s="653" t="s">
        <v>220</v>
      </c>
      <c r="C38" s="146">
        <v>307200.05021939595</v>
      </c>
      <c r="D38" s="146">
        <v>314374.02970742184</v>
      </c>
      <c r="E38" s="146">
        <v>359467.61506072764</v>
      </c>
      <c r="F38" s="146">
        <v>409429.25792376534</v>
      </c>
      <c r="G38" s="146">
        <v>404304.98686088977</v>
      </c>
      <c r="H38" s="146">
        <v>427876.63375011767</v>
      </c>
      <c r="I38" s="146">
        <v>553933.70189685898</v>
      </c>
      <c r="J38" s="172">
        <v>650782.42498520901</v>
      </c>
      <c r="K38" s="146">
        <v>652319.7063040717</v>
      </c>
      <c r="L38" s="146">
        <v>661799.60777039162</v>
      </c>
      <c r="M38" s="146">
        <v>671023.29568356788</v>
      </c>
      <c r="N38" s="146">
        <v>621061.65282053011</v>
      </c>
      <c r="O38" s="146">
        <v>618887.9370356584</v>
      </c>
      <c r="P38" s="146">
        <v>531398.59414539661</v>
      </c>
      <c r="Q38" s="146">
        <v>501700.73657835013</v>
      </c>
      <c r="R38" s="146">
        <v>465063.94119027501</v>
      </c>
      <c r="S38" s="146">
        <v>317533.3087463823</v>
      </c>
      <c r="T38" s="146">
        <v>601041.26649472583</v>
      </c>
    </row>
    <row r="39" spans="1:20" ht="28.5" x14ac:dyDescent="0.2">
      <c r="A39" s="155">
        <v>20</v>
      </c>
      <c r="B39" s="653" t="s">
        <v>221</v>
      </c>
      <c r="C39" s="146">
        <v>1673.2832078616889</v>
      </c>
      <c r="D39" s="146">
        <v>1550.9172589874499</v>
      </c>
      <c r="E39" s="146">
        <v>1678.9746473442117</v>
      </c>
      <c r="F39" s="146">
        <v>1676.1289276029502</v>
      </c>
      <c r="G39" s="146">
        <v>1579.3744564000633</v>
      </c>
      <c r="H39" s="146">
        <v>1508.231462868529</v>
      </c>
      <c r="I39" s="146">
        <v>1530.99722079862</v>
      </c>
      <c r="J39" s="172">
        <v>1758.6548000995301</v>
      </c>
      <c r="K39" s="146">
        <v>1706.0089848861946</v>
      </c>
      <c r="L39" s="146">
        <v>1881.0207489737693</v>
      </c>
      <c r="M39" s="146">
        <v>1832.643513372326</v>
      </c>
      <c r="N39" s="146">
        <v>1865.3692903968317</v>
      </c>
      <c r="O39" s="146">
        <v>1858.8404978804424</v>
      </c>
      <c r="P39" s="146">
        <v>1981.9654905185125</v>
      </c>
      <c r="Q39" s="146">
        <v>1955.7047249595453</v>
      </c>
      <c r="R39" s="146">
        <v>1935.3713510054297</v>
      </c>
      <c r="S39" s="146">
        <v>1961.1673703336289</v>
      </c>
      <c r="T39" s="146">
        <v>2554.1101078381716</v>
      </c>
    </row>
    <row r="40" spans="1:20" x14ac:dyDescent="0.2">
      <c r="A40" s="155">
        <v>21</v>
      </c>
      <c r="B40" s="653" t="s">
        <v>222</v>
      </c>
      <c r="C40" s="146">
        <v>313021.09600162006</v>
      </c>
      <c r="D40" s="146">
        <v>345954.78274310322</v>
      </c>
      <c r="E40" s="146">
        <v>375564.88641893218</v>
      </c>
      <c r="F40" s="146">
        <v>403966.41443452321</v>
      </c>
      <c r="G40" s="146">
        <v>402455.69485922577</v>
      </c>
      <c r="H40" s="146">
        <v>394297.80915261986</v>
      </c>
      <c r="I40" s="146">
        <v>437202.24509106582</v>
      </c>
      <c r="J40" s="172">
        <v>496724.59635778319</v>
      </c>
      <c r="K40" s="146">
        <v>495516.02069754532</v>
      </c>
      <c r="L40" s="146">
        <v>540535.46404140757</v>
      </c>
      <c r="M40" s="146">
        <v>582835.61214973463</v>
      </c>
      <c r="N40" s="146">
        <v>608517.84492979036</v>
      </c>
      <c r="O40" s="146">
        <v>606388.03247253608</v>
      </c>
      <c r="P40" s="146">
        <v>608372.31802572531</v>
      </c>
      <c r="Q40" s="146">
        <v>600540.59752529592</v>
      </c>
      <c r="R40" s="146">
        <v>586920.79783628753</v>
      </c>
      <c r="S40" s="146">
        <v>592271.50995652133</v>
      </c>
      <c r="T40" s="146">
        <v>679513.72450473462</v>
      </c>
    </row>
    <row r="41" spans="1:20" ht="28.5" x14ac:dyDescent="0.2">
      <c r="A41" s="155">
        <v>22</v>
      </c>
      <c r="B41" s="653" t="s">
        <v>223</v>
      </c>
      <c r="C41" s="146">
        <v>5484.4406877391866</v>
      </c>
      <c r="D41" s="146">
        <v>5904.9539586133587</v>
      </c>
      <c r="E41" s="146">
        <v>6390.6171728624004</v>
      </c>
      <c r="F41" s="146">
        <v>7065.8074951110693</v>
      </c>
      <c r="G41" s="146">
        <v>7948.2930917343283</v>
      </c>
      <c r="H41" s="146">
        <v>6734.1350561117233</v>
      </c>
      <c r="I41" s="146">
        <v>6722.2896118617455</v>
      </c>
      <c r="J41" s="172">
        <v>7042.1166066111155</v>
      </c>
      <c r="K41" s="146">
        <v>6568.2988366120508</v>
      </c>
      <c r="L41" s="146">
        <v>6627.5260578619327</v>
      </c>
      <c r="M41" s="146">
        <v>6509.0716153621661</v>
      </c>
      <c r="N41" s="146">
        <v>6100.4037887379718</v>
      </c>
      <c r="O41" s="146">
        <v>6079.0523754773885</v>
      </c>
      <c r="P41" s="146">
        <v>6176.9694750925546</v>
      </c>
      <c r="Q41" s="146">
        <v>5807.770068645068</v>
      </c>
      <c r="R41" s="146">
        <v>5705.5024947899801</v>
      </c>
      <c r="S41" s="146">
        <v>5396.6659481164097</v>
      </c>
      <c r="T41" s="146">
        <v>5534.191182207117</v>
      </c>
    </row>
    <row r="42" spans="1:20" ht="28.5" x14ac:dyDescent="0.2">
      <c r="A42" s="155">
        <v>24</v>
      </c>
      <c r="B42" s="653" t="s">
        <v>224</v>
      </c>
      <c r="C42" s="146">
        <v>129095.29562094477</v>
      </c>
      <c r="D42" s="146">
        <v>138810.71477592309</v>
      </c>
      <c r="E42" s="146">
        <v>153716.56334246515</v>
      </c>
      <c r="F42" s="146">
        <v>166759.1808381895</v>
      </c>
      <c r="G42" s="146">
        <v>175010.63272323957</v>
      </c>
      <c r="H42" s="146">
        <v>196038.52623675432</v>
      </c>
      <c r="I42" s="146">
        <v>218796.56288745688</v>
      </c>
      <c r="J42" s="172">
        <v>235831.81839207641</v>
      </c>
      <c r="K42" s="146">
        <v>251270.01869313788</v>
      </c>
      <c r="L42" s="146">
        <v>257525.15157374032</v>
      </c>
      <c r="M42" s="146">
        <v>257791.327441</v>
      </c>
      <c r="N42" s="146">
        <v>238759.75293193292</v>
      </c>
      <c r="O42" s="146">
        <v>237924.09379667114</v>
      </c>
      <c r="P42" s="146">
        <v>238170.4747282356</v>
      </c>
      <c r="Q42" s="146">
        <v>223988.57768514103</v>
      </c>
      <c r="R42" s="146">
        <v>213346.33961874977</v>
      </c>
      <c r="S42" s="146">
        <v>219347.16914815977</v>
      </c>
      <c r="T42" s="146">
        <v>243171.97171978967</v>
      </c>
    </row>
    <row r="43" spans="1:20" ht="28.5" x14ac:dyDescent="0.2">
      <c r="A43" s="155">
        <v>25</v>
      </c>
      <c r="B43" s="653" t="s">
        <v>225</v>
      </c>
      <c r="C43" s="146">
        <v>55949.779521444878</v>
      </c>
      <c r="D43" s="146">
        <v>60846.59731318312</v>
      </c>
      <c r="E43" s="146">
        <v>64919.19824888622</v>
      </c>
      <c r="F43" s="146">
        <v>68797.865806698683</v>
      </c>
      <c r="G43" s="146">
        <v>69816.016040624454</v>
      </c>
      <c r="H43" s="146">
        <v>74615.867143417403</v>
      </c>
      <c r="I43" s="146">
        <v>83779.219248749345</v>
      </c>
      <c r="J43" s="172">
        <v>100021.13964708906</v>
      </c>
      <c r="K43" s="146">
        <v>94978.871821932858</v>
      </c>
      <c r="L43" s="146">
        <v>95415.221922186771</v>
      </c>
      <c r="M43" s="146">
        <v>93088.021387499262</v>
      </c>
      <c r="N43" s="146">
        <v>82615.618981405612</v>
      </c>
      <c r="O43" s="146">
        <v>82326.464314970683</v>
      </c>
      <c r="P43" s="146">
        <v>83881.810192166697</v>
      </c>
      <c r="Q43" s="146">
        <v>75443.967619726478</v>
      </c>
      <c r="R43" s="146">
        <v>70787.700515647361</v>
      </c>
      <c r="S43" s="146">
        <v>65806.729223174363</v>
      </c>
      <c r="T43" s="146">
        <v>95040.172271897885</v>
      </c>
    </row>
    <row r="44" spans="1:20" ht="28.5" x14ac:dyDescent="0.2">
      <c r="A44" s="155">
        <v>26</v>
      </c>
      <c r="B44" s="653" t="s">
        <v>226</v>
      </c>
      <c r="C44" s="146">
        <v>1297.7596469219898</v>
      </c>
      <c r="D44" s="146">
        <v>1480.8791063036201</v>
      </c>
      <c r="E44" s="146">
        <v>1785.0166431896323</v>
      </c>
      <c r="F44" s="146">
        <v>1901.2576913188414</v>
      </c>
      <c r="G44" s="146">
        <v>2012.7217100728774</v>
      </c>
      <c r="H44" s="146">
        <v>1839.1563094415928</v>
      </c>
      <c r="I44" s="146">
        <v>2165.5866500784123</v>
      </c>
      <c r="J44" s="172">
        <v>2449.0237263386753</v>
      </c>
      <c r="K44" s="146">
        <v>2363.0371975855619</v>
      </c>
      <c r="L44" s="146">
        <v>2593.9269507189215</v>
      </c>
      <c r="M44" s="146">
        <v>2550.9336863423646</v>
      </c>
      <c r="N44" s="146">
        <v>2431.5079519630403</v>
      </c>
      <c r="O44" s="146">
        <v>2422.9976741311698</v>
      </c>
      <c r="P44" s="146">
        <v>2584.0187067300863</v>
      </c>
      <c r="Q44" s="146">
        <v>2592.5079160351302</v>
      </c>
      <c r="R44" s="146">
        <v>2429.3403323702078</v>
      </c>
      <c r="S44" s="146">
        <v>2113.1040802952984</v>
      </c>
      <c r="T44" s="146">
        <v>2338.6210931154819</v>
      </c>
    </row>
    <row r="45" spans="1:20" x14ac:dyDescent="0.2">
      <c r="A45" s="155">
        <v>27</v>
      </c>
      <c r="B45" s="653" t="s">
        <v>227</v>
      </c>
      <c r="C45" s="146">
        <v>5438.2704412150279</v>
      </c>
      <c r="D45" s="146">
        <v>5828.6281031704812</v>
      </c>
      <c r="E45" s="146">
        <v>6390.1014525584642</v>
      </c>
      <c r="F45" s="146">
        <v>6507.7434876683274</v>
      </c>
      <c r="G45" s="146">
        <v>7165.4694112371062</v>
      </c>
      <c r="H45" s="146">
        <v>6069.2595386224739</v>
      </c>
      <c r="I45" s="146">
        <v>7422.1429423858981</v>
      </c>
      <c r="J45" s="172">
        <v>8753.6368852202559</v>
      </c>
      <c r="K45" s="146">
        <v>7994.311022238413</v>
      </c>
      <c r="L45" s="146">
        <v>8202.8582662968074</v>
      </c>
      <c r="M45" s="146">
        <v>8427.4476060519992</v>
      </c>
      <c r="N45" s="146">
        <v>7619.9954559797588</v>
      </c>
      <c r="O45" s="146">
        <v>7593.3254718838289</v>
      </c>
      <c r="P45" s="146">
        <v>8446.9812966671889</v>
      </c>
      <c r="Q45" s="146">
        <v>8696.2772746981627</v>
      </c>
      <c r="R45" s="146">
        <v>8151.3081995777657</v>
      </c>
      <c r="S45" s="146">
        <v>6444.4207227898132</v>
      </c>
      <c r="T45" s="146">
        <v>9178.5923037339053</v>
      </c>
    </row>
    <row r="46" spans="1:20" ht="28.5" x14ac:dyDescent="0.2">
      <c r="A46" s="155">
        <v>28</v>
      </c>
      <c r="B46" s="653" t="s">
        <v>228</v>
      </c>
      <c r="C46" s="146">
        <v>13662.519344403559</v>
      </c>
      <c r="D46" s="146">
        <v>14872.415471632759</v>
      </c>
      <c r="E46" s="146">
        <v>16435.973543744338</v>
      </c>
      <c r="F46" s="146">
        <v>17720.324817264562</v>
      </c>
      <c r="G46" s="146">
        <v>18632.400359329647</v>
      </c>
      <c r="H46" s="146">
        <v>15077.167123933083</v>
      </c>
      <c r="I46" s="146">
        <v>18260.124627874513</v>
      </c>
      <c r="J46" s="172">
        <v>19488.634541676467</v>
      </c>
      <c r="K46" s="146">
        <v>18651.014145902405</v>
      </c>
      <c r="L46" s="146">
        <v>17925.076469564883</v>
      </c>
      <c r="M46" s="146">
        <v>17552.800738109749</v>
      </c>
      <c r="N46" s="146">
        <v>16473.20111688985</v>
      </c>
      <c r="O46" s="146">
        <v>16415.544912980735</v>
      </c>
      <c r="P46" s="146">
        <v>17639.593531518207</v>
      </c>
      <c r="Q46" s="146">
        <v>17383.162870328797</v>
      </c>
      <c r="R46" s="146">
        <v>15933.722087401702</v>
      </c>
      <c r="S46" s="146">
        <v>12684.459804174216</v>
      </c>
      <c r="T46" s="146">
        <v>12098.345979874466</v>
      </c>
    </row>
    <row r="47" spans="1:20" x14ac:dyDescent="0.2">
      <c r="A47" s="155">
        <v>29</v>
      </c>
      <c r="B47" s="653" t="s">
        <v>229</v>
      </c>
      <c r="C47" s="146">
        <v>8696.7624563514746</v>
      </c>
      <c r="D47" s="146">
        <v>9399.3580439581947</v>
      </c>
      <c r="E47" s="146">
        <v>11130.14229635524</v>
      </c>
      <c r="F47" s="146">
        <v>12672.425293540722</v>
      </c>
      <c r="G47" s="146">
        <v>13272.202014668408</v>
      </c>
      <c r="H47" s="146">
        <v>11070.164624242467</v>
      </c>
      <c r="I47" s="146">
        <v>13152.24667044287</v>
      </c>
      <c r="J47" s="172">
        <v>15088.668655797976</v>
      </c>
      <c r="K47" s="146">
        <v>12946.608937484807</v>
      </c>
      <c r="L47" s="146">
        <v>12004.10266142701</v>
      </c>
      <c r="M47" s="146">
        <v>10658.889158326341</v>
      </c>
      <c r="N47" s="146">
        <v>8439.7152901538939</v>
      </c>
      <c r="O47" s="146">
        <v>8410.1762866383542</v>
      </c>
      <c r="P47" s="146">
        <v>9481.707379491756</v>
      </c>
      <c r="Q47" s="146">
        <v>7746.5034674449635</v>
      </c>
      <c r="R47" s="146">
        <v>6824.9610421420239</v>
      </c>
      <c r="S47" s="146">
        <v>7162.3212167971878</v>
      </c>
      <c r="T47" s="146">
        <v>10583.473034340428</v>
      </c>
    </row>
    <row r="48" spans="1:20" ht="28.5" x14ac:dyDescent="0.2">
      <c r="A48" s="155">
        <v>31</v>
      </c>
      <c r="B48" s="653" t="s">
        <v>230</v>
      </c>
      <c r="C48" s="146">
        <v>4100.6641228515118</v>
      </c>
      <c r="D48" s="146">
        <v>4430.8786569025115</v>
      </c>
      <c r="E48" s="146">
        <v>4641.0151785713297</v>
      </c>
      <c r="F48" s="146">
        <v>5595.6353770096766</v>
      </c>
      <c r="G48" s="146">
        <v>5829.7875011549304</v>
      </c>
      <c r="H48" s="146">
        <v>5409.514457817294</v>
      </c>
      <c r="I48" s="146">
        <v>5823.7836005358213</v>
      </c>
      <c r="J48" s="172">
        <v>6598.2867804008956</v>
      </c>
      <c r="K48" s="146">
        <v>6087.9552277766234</v>
      </c>
      <c r="L48" s="146">
        <v>6232.0488426352395</v>
      </c>
      <c r="M48" s="146">
        <v>6454.1931655422759</v>
      </c>
      <c r="N48" s="146">
        <v>6141.9903333486045</v>
      </c>
      <c r="O48" s="146">
        <v>6120.4933671818835</v>
      </c>
      <c r="P48" s="146">
        <v>6122.4105198527586</v>
      </c>
      <c r="Q48" s="146">
        <v>5602.6368874492337</v>
      </c>
      <c r="R48" s="146">
        <v>4950.9146092395731</v>
      </c>
      <c r="S48" s="146">
        <v>3713.5019435843847</v>
      </c>
      <c r="T48" s="146">
        <v>3492.2742564993659</v>
      </c>
    </row>
    <row r="49" spans="1:20" ht="28.5" x14ac:dyDescent="0.2">
      <c r="A49" s="155">
        <v>34</v>
      </c>
      <c r="B49" s="653" t="s">
        <v>231</v>
      </c>
      <c r="C49" s="146">
        <v>9090.171356206476</v>
      </c>
      <c r="D49" s="146">
        <v>10803.007798696419</v>
      </c>
      <c r="E49" s="146">
        <v>13743.152243285458</v>
      </c>
      <c r="F49" s="146">
        <v>15523.423191385244</v>
      </c>
      <c r="G49" s="146">
        <v>15860.595719434445</v>
      </c>
      <c r="H49" s="146">
        <v>13985.916463480884</v>
      </c>
      <c r="I49" s="146">
        <v>19272.781703292363</v>
      </c>
      <c r="J49" s="172">
        <v>24384.317228518263</v>
      </c>
      <c r="K49" s="146">
        <v>23008.653314077517</v>
      </c>
      <c r="L49" s="146">
        <v>22671.480786028314</v>
      </c>
      <c r="M49" s="146">
        <v>18018.499898949336</v>
      </c>
      <c r="N49" s="146">
        <v>15698.752905970829</v>
      </c>
      <c r="O49" s="146">
        <v>15643.807270799933</v>
      </c>
      <c r="P49" s="146">
        <v>16971.808905390248</v>
      </c>
      <c r="Q49" s="146">
        <v>17441.531770013982</v>
      </c>
      <c r="R49" s="146">
        <v>13961.248942499304</v>
      </c>
      <c r="S49" s="146">
        <v>11456.938499465679</v>
      </c>
      <c r="T49" s="146">
        <v>12299.294843945014</v>
      </c>
    </row>
    <row r="50" spans="1:20" ht="29.25" thickBot="1" x14ac:dyDescent="0.25">
      <c r="A50" s="654">
        <v>36</v>
      </c>
      <c r="B50" s="655" t="s">
        <v>232</v>
      </c>
      <c r="C50" s="656">
        <v>8296.6773124358333</v>
      </c>
      <c r="D50" s="656">
        <v>8818.27588610567</v>
      </c>
      <c r="E50" s="656">
        <v>10057.072498571533</v>
      </c>
      <c r="F50" s="656">
        <v>11361.068932746122</v>
      </c>
      <c r="G50" s="656">
        <v>10937.270091639381</v>
      </c>
      <c r="H50" s="656">
        <v>10513.471250532639</v>
      </c>
      <c r="I50" s="656">
        <v>11719.667952144137</v>
      </c>
      <c r="J50" s="657">
        <v>13643.062692551657</v>
      </c>
      <c r="K50" s="656">
        <v>14262.460998784589</v>
      </c>
      <c r="L50" s="656">
        <v>14963.359082153431</v>
      </c>
      <c r="M50" s="656">
        <v>15093.75872557089</v>
      </c>
      <c r="N50" s="656">
        <v>15028.55890386216</v>
      </c>
      <c r="O50" s="656">
        <v>14975.958947698642</v>
      </c>
      <c r="P50" s="656">
        <v>15893.223981532734</v>
      </c>
      <c r="Q50" s="656">
        <v>13320.116743449453</v>
      </c>
      <c r="R50" s="656">
        <v>12442.202017994292</v>
      </c>
      <c r="S50" s="656">
        <v>11518.583327619217</v>
      </c>
      <c r="T50" s="656">
        <v>5592.1399425976242</v>
      </c>
    </row>
    <row r="51" spans="1:20" ht="15" thickBot="1" x14ac:dyDescent="0.25">
      <c r="A51" s="145"/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</row>
    <row r="52" spans="1:20" x14ac:dyDescent="0.2">
      <c r="A52" s="645" t="s">
        <v>216</v>
      </c>
      <c r="B52" s="142"/>
      <c r="C52" s="142"/>
      <c r="D52" s="142"/>
      <c r="E52" s="142"/>
      <c r="F52" s="142"/>
      <c r="G52" s="142"/>
      <c r="H52" s="142"/>
      <c r="I52" s="142"/>
      <c r="J52" s="167"/>
      <c r="K52" s="142"/>
      <c r="L52" s="142"/>
      <c r="M52" s="142"/>
      <c r="N52" s="142"/>
      <c r="O52" s="142"/>
      <c r="P52" s="142"/>
      <c r="Q52" s="142"/>
      <c r="R52" s="142"/>
      <c r="S52" s="142"/>
      <c r="T52" s="142"/>
    </row>
    <row r="53" spans="1:20" ht="15" x14ac:dyDescent="0.25">
      <c r="A53" s="144" t="s">
        <v>155</v>
      </c>
      <c r="B53" s="145"/>
      <c r="C53" s="145"/>
      <c r="D53" s="145"/>
      <c r="E53" s="145"/>
      <c r="F53" s="145"/>
      <c r="G53" s="145"/>
      <c r="H53" s="145"/>
      <c r="I53" s="145"/>
      <c r="J53" s="168"/>
      <c r="K53" s="145"/>
      <c r="L53" s="145"/>
      <c r="M53" s="145"/>
      <c r="N53" s="145"/>
      <c r="O53" s="145"/>
      <c r="P53" s="145"/>
      <c r="Q53" s="145"/>
      <c r="R53" s="145"/>
      <c r="S53" s="145"/>
      <c r="T53" s="145"/>
    </row>
    <row r="54" spans="1:20" x14ac:dyDescent="0.2">
      <c r="A54" s="646" t="s">
        <v>347</v>
      </c>
      <c r="B54" s="145"/>
      <c r="C54" s="145"/>
      <c r="D54" s="145"/>
      <c r="E54" s="145"/>
      <c r="F54" s="145"/>
      <c r="G54" s="145"/>
      <c r="H54" s="145"/>
      <c r="I54" s="145"/>
      <c r="J54" s="168"/>
      <c r="K54" s="145"/>
      <c r="L54" s="145"/>
      <c r="M54" s="145"/>
      <c r="N54" s="145"/>
      <c r="O54" s="145"/>
      <c r="P54" s="145"/>
      <c r="Q54" s="145"/>
      <c r="R54" s="145"/>
      <c r="S54" s="145"/>
      <c r="T54" s="145"/>
    </row>
    <row r="55" spans="1:20" ht="15" x14ac:dyDescent="0.25">
      <c r="A55" s="144" t="s">
        <v>165</v>
      </c>
      <c r="B55" s="145"/>
      <c r="C55" s="145"/>
      <c r="D55" s="145"/>
      <c r="E55" s="145"/>
      <c r="F55" s="145"/>
      <c r="G55" s="145"/>
      <c r="H55" s="145"/>
      <c r="I55" s="145"/>
      <c r="J55" s="168"/>
      <c r="K55" s="145"/>
      <c r="L55" s="145"/>
      <c r="M55" s="145"/>
      <c r="N55" s="145"/>
      <c r="O55" s="145"/>
      <c r="P55" s="145"/>
      <c r="Q55" s="145"/>
      <c r="R55" s="145"/>
      <c r="S55" s="145"/>
      <c r="T55" s="145"/>
    </row>
    <row r="56" spans="1:20" ht="15" x14ac:dyDescent="0.25">
      <c r="A56" s="144" t="s">
        <v>157</v>
      </c>
      <c r="B56" s="145"/>
      <c r="C56" s="145"/>
      <c r="D56" s="145"/>
      <c r="E56" s="145"/>
      <c r="F56" s="145"/>
      <c r="G56" s="145"/>
      <c r="H56" s="145"/>
      <c r="I56" s="145"/>
      <c r="J56" s="168"/>
      <c r="K56" s="145"/>
      <c r="L56" s="145"/>
      <c r="M56" s="145"/>
      <c r="N56" s="145"/>
      <c r="O56" s="145"/>
      <c r="P56" s="145"/>
      <c r="Q56" s="145"/>
      <c r="R56" s="145"/>
      <c r="S56" s="145"/>
      <c r="T56" s="145"/>
    </row>
    <row r="57" spans="1:20" ht="15.75" x14ac:dyDescent="0.25">
      <c r="A57" s="147" t="s">
        <v>158</v>
      </c>
      <c r="B57" s="145"/>
      <c r="C57" s="145"/>
      <c r="D57" s="145"/>
      <c r="E57" s="145"/>
      <c r="F57" s="145"/>
      <c r="G57" s="145"/>
      <c r="H57" s="145"/>
      <c r="I57" s="145"/>
      <c r="J57" s="168"/>
      <c r="K57" s="145"/>
      <c r="L57" s="145"/>
      <c r="M57" s="145"/>
      <c r="N57" s="145"/>
      <c r="O57" s="145"/>
      <c r="P57" s="145"/>
      <c r="Q57" s="145"/>
      <c r="R57" s="145"/>
      <c r="S57" s="145"/>
      <c r="T57" s="145"/>
    </row>
    <row r="58" spans="1:20" ht="15" x14ac:dyDescent="0.25">
      <c r="A58" s="647" t="s">
        <v>159</v>
      </c>
      <c r="B58" s="648" t="s">
        <v>169</v>
      </c>
      <c r="C58" s="649">
        <v>2004</v>
      </c>
      <c r="D58" s="649">
        <v>2005</v>
      </c>
      <c r="E58" s="649">
        <v>2006</v>
      </c>
      <c r="F58" s="649">
        <v>2007</v>
      </c>
      <c r="G58" s="649">
        <v>2008</v>
      </c>
      <c r="H58" s="649">
        <v>2009</v>
      </c>
      <c r="I58" s="649">
        <v>2010</v>
      </c>
      <c r="J58" s="650">
        <v>2011</v>
      </c>
      <c r="K58" s="649">
        <v>2012</v>
      </c>
      <c r="L58" s="649">
        <v>2013</v>
      </c>
      <c r="M58" s="649">
        <v>2014</v>
      </c>
      <c r="N58" s="649">
        <v>2015</v>
      </c>
      <c r="O58" s="649">
        <v>2016</v>
      </c>
      <c r="P58" s="649">
        <v>2017</v>
      </c>
      <c r="Q58" s="649">
        <v>2018</v>
      </c>
      <c r="R58" s="649">
        <v>2019</v>
      </c>
      <c r="S58" s="649">
        <v>2020</v>
      </c>
      <c r="T58" s="649">
        <v>2021</v>
      </c>
    </row>
    <row r="59" spans="1:20" ht="15" x14ac:dyDescent="0.25">
      <c r="A59" s="155"/>
      <c r="B59" s="161" t="s">
        <v>351</v>
      </c>
      <c r="C59" s="651">
        <v>775198.11212627287</v>
      </c>
      <c r="D59" s="651">
        <v>845580.39396029501</v>
      </c>
      <c r="E59" s="651">
        <v>907961.44772499637</v>
      </c>
      <c r="F59" s="651">
        <v>990440.51901048957</v>
      </c>
      <c r="G59" s="651">
        <v>991176.97609598376</v>
      </c>
      <c r="H59" s="651">
        <v>999495.28767871321</v>
      </c>
      <c r="I59" s="651">
        <v>1157832.6135799238</v>
      </c>
      <c r="J59" s="652">
        <v>1326928.6755379969</v>
      </c>
      <c r="K59" s="651">
        <v>1355142.0509178676</v>
      </c>
      <c r="L59" s="651">
        <v>1448806.4208432729</v>
      </c>
      <c r="M59" s="651">
        <v>1491399.4942882899</v>
      </c>
      <c r="N59" s="651">
        <v>1404256.8327796934</v>
      </c>
      <c r="O59" s="651">
        <v>1399341.9338649646</v>
      </c>
      <c r="P59" s="651">
        <v>1351522.2287783995</v>
      </c>
      <c r="Q59" s="651">
        <v>1273909.563929657</v>
      </c>
      <c r="R59" s="651">
        <v>1235221.7286021286</v>
      </c>
      <c r="S59" s="651">
        <v>1122426.3760426119</v>
      </c>
      <c r="T59" s="651">
        <v>1305057.1335048405</v>
      </c>
    </row>
    <row r="60" spans="1:20" ht="28.5" x14ac:dyDescent="0.2">
      <c r="A60" s="155">
        <v>15</v>
      </c>
      <c r="B60" s="653" t="s">
        <v>217</v>
      </c>
      <c r="C60" s="146">
        <v>106444.29035299347</v>
      </c>
      <c r="D60" s="146">
        <v>117414.87180998718</v>
      </c>
      <c r="E60" s="146">
        <v>124629.75871413626</v>
      </c>
      <c r="F60" s="146">
        <v>137181.685246012</v>
      </c>
      <c r="G60" s="146">
        <v>149535.94364352745</v>
      </c>
      <c r="H60" s="146">
        <v>161396.03170514235</v>
      </c>
      <c r="I60" s="146">
        <v>175825.8055134404</v>
      </c>
      <c r="J60" s="172">
        <v>206464.36633927887</v>
      </c>
      <c r="K60" s="146">
        <v>225144.00503632228</v>
      </c>
      <c r="L60" s="146">
        <v>239178.44257589988</v>
      </c>
      <c r="M60" s="146">
        <v>241846.96238976321</v>
      </c>
      <c r="N60" s="146">
        <v>226132.34570812352</v>
      </c>
      <c r="O60" s="146">
        <v>225340.88249814499</v>
      </c>
      <c r="P60" s="146">
        <v>224797.26947606192</v>
      </c>
      <c r="Q60" s="146">
        <v>213979.87656956329</v>
      </c>
      <c r="R60" s="146">
        <v>221657.49354511767</v>
      </c>
      <c r="S60" s="146">
        <v>222874.56620924827</v>
      </c>
      <c r="T60" s="146">
        <v>270542.36600410484</v>
      </c>
    </row>
    <row r="61" spans="1:20" x14ac:dyDescent="0.2">
      <c r="A61" s="155">
        <v>17</v>
      </c>
      <c r="B61" s="653" t="s">
        <v>218</v>
      </c>
      <c r="C61" s="146">
        <v>194971.25329471717</v>
      </c>
      <c r="D61" s="146">
        <v>213005.24356456014</v>
      </c>
      <c r="E61" s="146">
        <v>217088.41117282648</v>
      </c>
      <c r="F61" s="146">
        <v>235462.66541002493</v>
      </c>
      <c r="G61" s="146">
        <v>218109.20307489304</v>
      </c>
      <c r="H61" s="146">
        <v>206199.9642174496</v>
      </c>
      <c r="I61" s="146">
        <v>251795.33584309032</v>
      </c>
      <c r="J61" s="172">
        <v>294328.33176253119</v>
      </c>
      <c r="K61" s="146">
        <v>301814.13904435281</v>
      </c>
      <c r="L61" s="146">
        <v>344006.8709964382</v>
      </c>
      <c r="M61" s="146">
        <v>362381.12523363659</v>
      </c>
      <c r="N61" s="146">
        <v>319167.60137948475</v>
      </c>
      <c r="O61" s="146">
        <v>318050.51477465651</v>
      </c>
      <c r="P61" s="146">
        <v>301158.85689510463</v>
      </c>
      <c r="Q61" s="146">
        <v>268934.97452815168</v>
      </c>
      <c r="R61" s="146">
        <v>259606.477627763</v>
      </c>
      <c r="S61" s="146">
        <v>212531.4733405427</v>
      </c>
      <c r="T61" s="146">
        <v>162288.36946461949</v>
      </c>
    </row>
    <row r="62" spans="1:20" ht="28.5" x14ac:dyDescent="0.2">
      <c r="A62" s="155">
        <v>18</v>
      </c>
      <c r="B62" s="653" t="s">
        <v>219</v>
      </c>
      <c r="C62" s="146">
        <v>33092.6256753669</v>
      </c>
      <c r="D62" s="146">
        <v>40939.862965001477</v>
      </c>
      <c r="E62" s="146">
        <v>41869.141065089789</v>
      </c>
      <c r="F62" s="146">
        <v>43779.323826382417</v>
      </c>
      <c r="G62" s="146">
        <v>45637.88002655904</v>
      </c>
      <c r="H62" s="146">
        <v>44708.601926470721</v>
      </c>
      <c r="I62" s="146">
        <v>45637.88002655904</v>
      </c>
      <c r="J62" s="172">
        <v>44089.083193078521</v>
      </c>
      <c r="K62" s="146">
        <v>44708.601926470721</v>
      </c>
      <c r="L62" s="146">
        <v>47806.195593431745</v>
      </c>
      <c r="M62" s="146">
        <v>43521.191020802333</v>
      </c>
      <c r="N62" s="146">
        <v>37584.136492460377</v>
      </c>
      <c r="O62" s="146">
        <v>37452.592014736765</v>
      </c>
      <c r="P62" s="146">
        <v>33508.52929616654</v>
      </c>
      <c r="Q62" s="146">
        <v>30794.910215099408</v>
      </c>
      <c r="R62" s="146">
        <v>28143.786633801108</v>
      </c>
      <c r="S62" s="146">
        <v>19215.830123511514</v>
      </c>
      <c r="T62" s="146">
        <v>19445.226189063978</v>
      </c>
    </row>
    <row r="63" spans="1:20" ht="28.5" x14ac:dyDescent="0.2">
      <c r="A63" s="155">
        <v>19</v>
      </c>
      <c r="B63" s="653" t="s">
        <v>220</v>
      </c>
      <c r="C63" s="146">
        <v>114328.37000236689</v>
      </c>
      <c r="D63" s="146">
        <v>116998.25687481585</v>
      </c>
      <c r="E63" s="146">
        <v>133780.40293020918</v>
      </c>
      <c r="F63" s="146">
        <v>152374.25793476426</v>
      </c>
      <c r="G63" s="146">
        <v>150467.195883015</v>
      </c>
      <c r="H63" s="146">
        <v>159239.68132106151</v>
      </c>
      <c r="I63" s="146">
        <v>206153.40779409278</v>
      </c>
      <c r="J63" s="172">
        <v>242196.88057215349</v>
      </c>
      <c r="K63" s="146">
        <v>242768.99918767822</v>
      </c>
      <c r="L63" s="146">
        <v>246297.06398341432</v>
      </c>
      <c r="M63" s="146">
        <v>249729.77567656292</v>
      </c>
      <c r="N63" s="146">
        <v>231135.92067200784</v>
      </c>
      <c r="O63" s="146">
        <v>230326.94494965579</v>
      </c>
      <c r="P63" s="146">
        <v>197766.6834585584</v>
      </c>
      <c r="Q63" s="146">
        <v>186714.25151468982</v>
      </c>
      <c r="R63" s="146">
        <v>173079.40641672374</v>
      </c>
      <c r="S63" s="146">
        <v>118174.02238217508</v>
      </c>
      <c r="T63" s="146">
        <v>223685.08160537283</v>
      </c>
    </row>
    <row r="64" spans="1:20" ht="28.5" x14ac:dyDescent="0.2">
      <c r="A64" s="155">
        <v>20</v>
      </c>
      <c r="B64" s="653" t="s">
        <v>221</v>
      </c>
      <c r="C64" s="146">
        <v>1532.6905956647597</v>
      </c>
      <c r="D64" s="146">
        <v>1420.6060793151262</v>
      </c>
      <c r="E64" s="146">
        <v>1537.9038289833477</v>
      </c>
      <c r="F64" s="146">
        <v>1535.2972123240538</v>
      </c>
      <c r="G64" s="146">
        <v>1446.672245908064</v>
      </c>
      <c r="H64" s="146">
        <v>1381.5068294257189</v>
      </c>
      <c r="I64" s="146">
        <v>1402.3597627000693</v>
      </c>
      <c r="J64" s="172">
        <v>1610.889095443574</v>
      </c>
      <c r="K64" s="146">
        <v>1562.6666872466387</v>
      </c>
      <c r="L64" s="146">
        <v>1722.9736117932077</v>
      </c>
      <c r="M64" s="146">
        <v>1678.6611285852134</v>
      </c>
      <c r="N64" s="146">
        <v>1708.637220167092</v>
      </c>
      <c r="O64" s="146">
        <v>1702.6569898965067</v>
      </c>
      <c r="P64" s="146">
        <v>1815.436773630081</v>
      </c>
      <c r="Q64" s="146">
        <v>1791.3824902797919</v>
      </c>
      <c r="R64" s="146">
        <v>1772.7575671997154</v>
      </c>
      <c r="S64" s="146">
        <v>1796.3861532299563</v>
      </c>
      <c r="T64" s="146">
        <v>2339.5086523210075</v>
      </c>
    </row>
    <row r="65" spans="1:20" x14ac:dyDescent="0.2">
      <c r="A65" s="155">
        <v>21</v>
      </c>
      <c r="B65" s="653" t="s">
        <v>222</v>
      </c>
      <c r="C65" s="146">
        <v>190607.43985130929</v>
      </c>
      <c r="D65" s="146">
        <v>210661.6975190629</v>
      </c>
      <c r="E65" s="146">
        <v>228692.13101851108</v>
      </c>
      <c r="F65" s="146">
        <v>245986.62845675729</v>
      </c>
      <c r="G65" s="146">
        <v>245066.7083802548</v>
      </c>
      <c r="H65" s="146">
        <v>240099.13996714161</v>
      </c>
      <c r="I65" s="146">
        <v>266224.87013981136</v>
      </c>
      <c r="J65" s="172">
        <v>302469.72115400829</v>
      </c>
      <c r="K65" s="146">
        <v>301733.78509280627</v>
      </c>
      <c r="L65" s="146">
        <v>329147.40337257949</v>
      </c>
      <c r="M65" s="146">
        <v>354905.16551464843</v>
      </c>
      <c r="N65" s="146">
        <v>370543.80681519012</v>
      </c>
      <c r="O65" s="146">
        <v>369246.90349133697</v>
      </c>
      <c r="P65" s="146">
        <v>370455.19134815724</v>
      </c>
      <c r="Q65" s="146">
        <v>365686.23419707071</v>
      </c>
      <c r="R65" s="146">
        <v>357392.75115976098</v>
      </c>
      <c r="S65" s="146">
        <v>360650.95181028149</v>
      </c>
      <c r="T65" s="146">
        <v>413775.2152366275</v>
      </c>
    </row>
    <row r="66" spans="1:20" ht="28.5" x14ac:dyDescent="0.2">
      <c r="A66" s="155">
        <v>22</v>
      </c>
      <c r="B66" s="653" t="s">
        <v>223</v>
      </c>
      <c r="C66" s="146">
        <v>4575.5509369566425</v>
      </c>
      <c r="D66" s="146">
        <v>4926.3761167880921</v>
      </c>
      <c r="E66" s="146">
        <v>5331.5544934948366</v>
      </c>
      <c r="F66" s="146">
        <v>5894.8512611115284</v>
      </c>
      <c r="G66" s="146">
        <v>6631.0900187859761</v>
      </c>
      <c r="H66" s="146">
        <v>5618.1440770191184</v>
      </c>
      <c r="I66" s="146">
        <v>5608.2616775872457</v>
      </c>
      <c r="J66" s="172">
        <v>5875.0864622477848</v>
      </c>
      <c r="K66" s="146">
        <v>5479.7904849729139</v>
      </c>
      <c r="L66" s="146">
        <v>5529.2024821322721</v>
      </c>
      <c r="M66" s="146">
        <v>5430.378487813553</v>
      </c>
      <c r="N66" s="146">
        <v>5089.4357074139762</v>
      </c>
      <c r="O66" s="146">
        <v>5071.6226824380274</v>
      </c>
      <c r="P66" s="146">
        <v>5153.3128131909843</v>
      </c>
      <c r="Q66" s="146">
        <v>4845.2976870777329</v>
      </c>
      <c r="R66" s="146">
        <v>4759.9780492121936</v>
      </c>
      <c r="S66" s="146">
        <v>4502.32235905991</v>
      </c>
      <c r="T66" s="146">
        <v>4617.0567047345112</v>
      </c>
    </row>
    <row r="67" spans="1:20" ht="28.5" x14ac:dyDescent="0.2">
      <c r="A67" s="155">
        <v>24</v>
      </c>
      <c r="B67" s="653" t="s">
        <v>224</v>
      </c>
      <c r="C67" s="146">
        <v>63037.216406397973</v>
      </c>
      <c r="D67" s="146">
        <v>67781.254342137196</v>
      </c>
      <c r="E67" s="146">
        <v>75059.778298339865</v>
      </c>
      <c r="F67" s="146">
        <v>81428.486760017171</v>
      </c>
      <c r="G67" s="146">
        <v>85457.669664343644</v>
      </c>
      <c r="H67" s="146">
        <v>95725.587388272397</v>
      </c>
      <c r="I67" s="146">
        <v>106838.33378568894</v>
      </c>
      <c r="J67" s="172">
        <v>115156.64687849197</v>
      </c>
      <c r="K67" s="146">
        <v>122695.11811884472</v>
      </c>
      <c r="L67" s="146">
        <v>125749.49870760835</v>
      </c>
      <c r="M67" s="146">
        <v>125879.47234968338</v>
      </c>
      <c r="N67" s="146">
        <v>116586.3569413175</v>
      </c>
      <c r="O67" s="146">
        <v>116178.30469202291</v>
      </c>
      <c r="P67" s="146">
        <v>116298.61246951963</v>
      </c>
      <c r="Q67" s="146">
        <v>109373.593949993</v>
      </c>
      <c r="R67" s="146">
        <v>104176.99045787725</v>
      </c>
      <c r="S67" s="146">
        <v>107107.19475264903</v>
      </c>
      <c r="T67" s="146">
        <v>118740.84281336021</v>
      </c>
    </row>
    <row r="68" spans="1:20" ht="28.5" x14ac:dyDescent="0.2">
      <c r="A68" s="155">
        <v>25</v>
      </c>
      <c r="B68" s="653" t="s">
        <v>225</v>
      </c>
      <c r="C68" s="146">
        <v>31455.821088901961</v>
      </c>
      <c r="D68" s="146">
        <v>34208.886886110886</v>
      </c>
      <c r="E68" s="146">
        <v>36498.565370918303</v>
      </c>
      <c r="F68" s="146">
        <v>38679.211546925377</v>
      </c>
      <c r="G68" s="146">
        <v>39251.63116812722</v>
      </c>
      <c r="H68" s="146">
        <v>41950.18081093597</v>
      </c>
      <c r="I68" s="146">
        <v>47101.957401752676</v>
      </c>
      <c r="J68" s="172">
        <v>56233.413263782277</v>
      </c>
      <c r="K68" s="146">
        <v>53398.573234973082</v>
      </c>
      <c r="L68" s="146">
        <v>53643.895929773877</v>
      </c>
      <c r="M68" s="146">
        <v>52335.508224169636</v>
      </c>
      <c r="N68" s="146">
        <v>46447.763548950548</v>
      </c>
      <c r="O68" s="146">
        <v>46285.196376529231</v>
      </c>
      <c r="P68" s="146">
        <v>47159.635597968634</v>
      </c>
      <c r="Q68" s="146">
        <v>42415.751554006187</v>
      </c>
      <c r="R68" s="146">
        <v>39797.927029569706</v>
      </c>
      <c r="S68" s="146">
        <v>36997.548848187696</v>
      </c>
      <c r="T68" s="146">
        <v>53433.037284755977</v>
      </c>
    </row>
    <row r="69" spans="1:20" ht="28.5" x14ac:dyDescent="0.2">
      <c r="A69" s="155">
        <v>26</v>
      </c>
      <c r="B69" s="653" t="s">
        <v>226</v>
      </c>
      <c r="C69" s="146">
        <v>1158.8793549161433</v>
      </c>
      <c r="D69" s="146">
        <v>1322.402208677317</v>
      </c>
      <c r="E69" s="146">
        <v>1593.9923397067441</v>
      </c>
      <c r="F69" s="146">
        <v>1697.7938033986197</v>
      </c>
      <c r="G69" s="146">
        <v>1797.3294535141169</v>
      </c>
      <c r="H69" s="146">
        <v>1642.3382269057001</v>
      </c>
      <c r="I69" s="146">
        <v>1933.8354879582266</v>
      </c>
      <c r="J69" s="172">
        <v>2186.9404268233484</v>
      </c>
      <c r="K69" s="146">
        <v>2110.1557824485358</v>
      </c>
      <c r="L69" s="146">
        <v>2316.3367719734938</v>
      </c>
      <c r="M69" s="146">
        <v>2277.9444497860873</v>
      </c>
      <c r="N69" s="146">
        <v>2171.2991103766267</v>
      </c>
      <c r="O69" s="146">
        <v>2163.6995634903083</v>
      </c>
      <c r="P69" s="146">
        <v>2307.4888628638469</v>
      </c>
      <c r="Q69" s="146">
        <v>2315.0695958805586</v>
      </c>
      <c r="R69" s="146">
        <v>2169.363459502134</v>
      </c>
      <c r="S69" s="146">
        <v>1886.9693623556541</v>
      </c>
      <c r="T69" s="146">
        <v>2088.3525776216929</v>
      </c>
    </row>
    <row r="70" spans="1:20" x14ac:dyDescent="0.2">
      <c r="A70" s="155">
        <v>27</v>
      </c>
      <c r="B70" s="653" t="s">
        <v>227</v>
      </c>
      <c r="C70" s="146">
        <v>3665.1328990525099</v>
      </c>
      <c r="D70" s="146">
        <v>3928.2152015410384</v>
      </c>
      <c r="E70" s="146">
        <v>4306.621253065633</v>
      </c>
      <c r="F70" s="146">
        <v>4385.9063305279305</v>
      </c>
      <c r="G70" s="146">
        <v>4829.1819908853131</v>
      </c>
      <c r="H70" s="146">
        <v>4090.3892236230067</v>
      </c>
      <c r="I70" s="146">
        <v>5002.1676144394141</v>
      </c>
      <c r="J70" s="172">
        <v>5899.530536626311</v>
      </c>
      <c r="K70" s="146">
        <v>5387.7814002787636</v>
      </c>
      <c r="L70" s="146">
        <v>5528.3322194164703</v>
      </c>
      <c r="M70" s="146">
        <v>5679.6946400263078</v>
      </c>
      <c r="N70" s="146">
        <v>5135.510699262366</v>
      </c>
      <c r="O70" s="146">
        <v>5117.5364118149482</v>
      </c>
      <c r="P70" s="146">
        <v>5692.8594086577214</v>
      </c>
      <c r="Q70" s="146">
        <v>5860.8729159960312</v>
      </c>
      <c r="R70" s="146">
        <v>5493.5899520866942</v>
      </c>
      <c r="S70" s="146">
        <v>4343.2298304671203</v>
      </c>
      <c r="T70" s="146">
        <v>6185.9300641711434</v>
      </c>
    </row>
    <row r="71" spans="1:20" ht="28.5" x14ac:dyDescent="0.2">
      <c r="A71" s="155">
        <v>28</v>
      </c>
      <c r="B71" s="653" t="s">
        <v>228</v>
      </c>
      <c r="C71" s="146">
        <v>11101.555260731884</v>
      </c>
      <c r="D71" s="146">
        <v>12084.663015428849</v>
      </c>
      <c r="E71" s="146">
        <v>13355.14072919108</v>
      </c>
      <c r="F71" s="146">
        <v>14398.747422638626</v>
      </c>
      <c r="G71" s="146">
        <v>15139.859422333258</v>
      </c>
      <c r="H71" s="146">
        <v>12251.03509699295</v>
      </c>
      <c r="I71" s="146">
        <v>14837.364728580349</v>
      </c>
      <c r="J71" s="172">
        <v>15835.597217964962</v>
      </c>
      <c r="K71" s="146">
        <v>15154.984157020906</v>
      </c>
      <c r="L71" s="146">
        <v>14565.119504202728</v>
      </c>
      <c r="M71" s="146">
        <v>14262.624810449815</v>
      </c>
      <c r="N71" s="146">
        <v>13385.390198566369</v>
      </c>
      <c r="O71" s="146">
        <v>13338.541332871391</v>
      </c>
      <c r="P71" s="146">
        <v>14333.148772244018</v>
      </c>
      <c r="Q71" s="146">
        <v>14124.784627683348</v>
      </c>
      <c r="R71" s="146">
        <v>12947.033545090018</v>
      </c>
      <c r="S71" s="146">
        <v>10306.82760030301</v>
      </c>
      <c r="T71" s="146">
        <v>9830.5775877306296</v>
      </c>
    </row>
    <row r="72" spans="1:20" x14ac:dyDescent="0.2">
      <c r="A72" s="155">
        <v>29</v>
      </c>
      <c r="B72" s="653" t="s">
        <v>229</v>
      </c>
      <c r="C72" s="146">
        <v>5553.2927795307478</v>
      </c>
      <c r="D72" s="146">
        <v>6001.9331814238722</v>
      </c>
      <c r="E72" s="146">
        <v>7107.120512916692</v>
      </c>
      <c r="F72" s="146">
        <v>8091.9409073162333</v>
      </c>
      <c r="G72" s="146">
        <v>8474.9266162493877</v>
      </c>
      <c r="H72" s="146">
        <v>7068.8219420233745</v>
      </c>
      <c r="I72" s="146">
        <v>8398.3294744627565</v>
      </c>
      <c r="J72" s="172">
        <v>9634.8261918755143</v>
      </c>
      <c r="K72" s="146">
        <v>8267.0200885428185</v>
      </c>
      <c r="L72" s="146">
        <v>7665.1854030764316</v>
      </c>
      <c r="M72" s="146">
        <v>6806.2031701834985</v>
      </c>
      <c r="N72" s="146">
        <v>5389.1560471308258</v>
      </c>
      <c r="O72" s="146">
        <v>5370.2940009658669</v>
      </c>
      <c r="P72" s="146">
        <v>6054.5171139749673</v>
      </c>
      <c r="Q72" s="146">
        <v>4946.5076214602595</v>
      </c>
      <c r="R72" s="146">
        <v>4358.0593429024666</v>
      </c>
      <c r="S72" s="146">
        <v>4573.4797170263473</v>
      </c>
      <c r="T72" s="146">
        <v>6758.046420025823</v>
      </c>
    </row>
    <row r="73" spans="1:20" ht="28.5" x14ac:dyDescent="0.2">
      <c r="A73" s="155">
        <v>31</v>
      </c>
      <c r="B73" s="653" t="s">
        <v>230</v>
      </c>
      <c r="C73" s="146">
        <v>2494.4310557102099</v>
      </c>
      <c r="D73" s="146">
        <v>2695.3003208113259</v>
      </c>
      <c r="E73" s="146">
        <v>2823.1262167847626</v>
      </c>
      <c r="F73" s="146">
        <v>3403.8210013498037</v>
      </c>
      <c r="G73" s="146">
        <v>3546.2555711487757</v>
      </c>
      <c r="H73" s="146">
        <v>3290.6037792019024</v>
      </c>
      <c r="I73" s="146">
        <v>3542.6034026923926</v>
      </c>
      <c r="J73" s="172">
        <v>4013.7331335659173</v>
      </c>
      <c r="K73" s="146">
        <v>3703.2988147732849</v>
      </c>
      <c r="L73" s="146">
        <v>3790.9508577264978</v>
      </c>
      <c r="M73" s="146">
        <v>3926.0810906127026</v>
      </c>
      <c r="N73" s="146">
        <v>3736.1683308807396</v>
      </c>
      <c r="O73" s="146">
        <v>3723.0917417226574</v>
      </c>
      <c r="P73" s="146">
        <v>3724.2579443224067</v>
      </c>
      <c r="Q73" s="146">
        <v>3408.0800151471021</v>
      </c>
      <c r="R73" s="146">
        <v>3011.6378190147525</v>
      </c>
      <c r="S73" s="146">
        <v>2258.9205787173264</v>
      </c>
      <c r="T73" s="146">
        <v>2124.3479347466528</v>
      </c>
    </row>
    <row r="74" spans="1:20" ht="28.5" x14ac:dyDescent="0.2">
      <c r="A74" s="155">
        <v>34</v>
      </c>
      <c r="B74" s="653" t="s">
        <v>231</v>
      </c>
      <c r="C74" s="146">
        <v>2456.3799099724765</v>
      </c>
      <c r="D74" s="146">
        <v>2919.2289434539362</v>
      </c>
      <c r="E74" s="146">
        <v>3713.7257095874666</v>
      </c>
      <c r="F74" s="146">
        <v>4194.7971459618984</v>
      </c>
      <c r="G74" s="146">
        <v>4285.9091604267524</v>
      </c>
      <c r="H74" s="146">
        <v>3779.3263600021637</v>
      </c>
      <c r="I74" s="146">
        <v>5207.9627468110812</v>
      </c>
      <c r="J74" s="172">
        <v>6589.2208860982719</v>
      </c>
      <c r="K74" s="146">
        <v>6217.483867081668</v>
      </c>
      <c r="L74" s="146">
        <v>6126.3718526168122</v>
      </c>
      <c r="M74" s="146">
        <v>4869.0260530018204</v>
      </c>
      <c r="N74" s="146">
        <v>4242.1753934836233</v>
      </c>
      <c r="O74" s="146">
        <v>4227.3277796064303</v>
      </c>
      <c r="P74" s="146">
        <v>4586.185320107139</v>
      </c>
      <c r="Q74" s="146">
        <v>4713.1155794722399</v>
      </c>
      <c r="R74" s="146">
        <v>3772.660610744686</v>
      </c>
      <c r="S74" s="146">
        <v>3095.9365293661758</v>
      </c>
      <c r="T74" s="146">
        <v>3323.5611934715616</v>
      </c>
    </row>
    <row r="75" spans="1:20" ht="29.25" thickBot="1" x14ac:dyDescent="0.25">
      <c r="A75" s="654">
        <v>36</v>
      </c>
      <c r="B75" s="655" t="s">
        <v>232</v>
      </c>
      <c r="C75" s="656">
        <v>8723.1826616838953</v>
      </c>
      <c r="D75" s="656">
        <v>9271.5949311807217</v>
      </c>
      <c r="E75" s="656">
        <v>10574.074071235684</v>
      </c>
      <c r="F75" s="656">
        <v>11945.104744977751</v>
      </c>
      <c r="G75" s="656">
        <v>11499.519776011577</v>
      </c>
      <c r="H75" s="656">
        <v>11053.934807045407</v>
      </c>
      <c r="I75" s="656">
        <v>12322.138180256818</v>
      </c>
      <c r="J75" s="657">
        <v>14344.408424026367</v>
      </c>
      <c r="K75" s="656">
        <v>14995.647994053847</v>
      </c>
      <c r="L75" s="656">
        <v>15732.576981190206</v>
      </c>
      <c r="M75" s="656">
        <v>15869.680048564413</v>
      </c>
      <c r="N75" s="656">
        <v>15801.128514877311</v>
      </c>
      <c r="O75" s="656">
        <v>15745.824565075241</v>
      </c>
      <c r="P75" s="656">
        <v>16710.243227871379</v>
      </c>
      <c r="Q75" s="656">
        <v>14004.860868085285</v>
      </c>
      <c r="R75" s="656">
        <v>13081.815385763271</v>
      </c>
      <c r="S75" s="656">
        <v>12110.716445491049</v>
      </c>
      <c r="T75" s="656">
        <v>5879.6137721132845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D4B0-A64D-4F29-8571-7078330FB7E1}">
  <dimension ref="A1:T108"/>
  <sheetViews>
    <sheetView zoomScaleNormal="100" workbookViewId="0">
      <selection activeCell="A2" sqref="A2"/>
    </sheetView>
  </sheetViews>
  <sheetFormatPr baseColWidth="10" defaultRowHeight="14.25" x14ac:dyDescent="0.2"/>
  <cols>
    <col min="2" max="2" width="39.625" customWidth="1"/>
    <col min="3" max="10" width="11.5" customWidth="1"/>
    <col min="11" max="14" width="11.625" bestFit="1" customWidth="1"/>
    <col min="15" max="18" width="12.5" bestFit="1" customWidth="1"/>
    <col min="19" max="19" width="11.5" bestFit="1" customWidth="1"/>
    <col min="20" max="20" width="11.875" customWidth="1"/>
  </cols>
  <sheetData>
    <row r="1" spans="1:20" ht="15" thickBot="1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</row>
    <row r="2" spans="1:20" x14ac:dyDescent="0.2">
      <c r="A2" s="645" t="s">
        <v>216</v>
      </c>
      <c r="B2" s="142"/>
      <c r="C2" s="142"/>
      <c r="D2" s="142"/>
      <c r="E2" s="142"/>
      <c r="F2" s="142"/>
      <c r="G2" s="142"/>
      <c r="H2" s="142"/>
      <c r="I2" s="142"/>
      <c r="J2" s="167"/>
      <c r="K2" s="142"/>
      <c r="L2" s="142"/>
      <c r="M2" s="142"/>
      <c r="N2" s="142"/>
      <c r="O2" s="142"/>
      <c r="P2" s="142"/>
      <c r="Q2" s="142"/>
      <c r="R2" s="142"/>
      <c r="S2" s="142"/>
      <c r="T2" s="142"/>
    </row>
    <row r="3" spans="1:20" ht="15" x14ac:dyDescent="0.25">
      <c r="A3" s="144" t="s">
        <v>155</v>
      </c>
      <c r="B3" s="145"/>
      <c r="C3" s="145"/>
      <c r="D3" s="145"/>
      <c r="E3" s="145"/>
      <c r="F3" s="145"/>
      <c r="G3" s="145"/>
      <c r="H3" s="145"/>
      <c r="I3" s="145"/>
      <c r="J3" s="168"/>
      <c r="K3" s="145"/>
      <c r="L3" s="145"/>
      <c r="M3" s="145"/>
      <c r="N3" s="145"/>
      <c r="O3" s="145"/>
      <c r="P3" s="145"/>
      <c r="Q3" s="145"/>
      <c r="R3" s="145"/>
      <c r="S3" s="145"/>
      <c r="T3" s="145"/>
    </row>
    <row r="4" spans="1:20" x14ac:dyDescent="0.2">
      <c r="A4" s="646" t="s">
        <v>347</v>
      </c>
      <c r="B4" s="145"/>
      <c r="C4" s="145"/>
      <c r="D4" s="145"/>
      <c r="E4" s="145"/>
      <c r="F4" s="145"/>
      <c r="G4" s="145"/>
      <c r="H4" s="145"/>
      <c r="I4" s="145"/>
      <c r="J4" s="168"/>
      <c r="K4" s="145"/>
      <c r="L4" s="145"/>
      <c r="M4" s="145"/>
      <c r="N4" s="145"/>
      <c r="O4" s="145"/>
      <c r="P4" s="145"/>
      <c r="Q4" s="145"/>
      <c r="R4" s="145"/>
      <c r="S4" s="145"/>
      <c r="T4" s="145"/>
    </row>
    <row r="5" spans="1:20" ht="15" x14ac:dyDescent="0.25">
      <c r="A5" s="144" t="s">
        <v>156</v>
      </c>
      <c r="B5" s="145"/>
      <c r="C5" s="145"/>
      <c r="D5" s="145"/>
      <c r="E5" s="145"/>
      <c r="F5" s="145"/>
      <c r="G5" s="145"/>
      <c r="H5" s="145"/>
      <c r="I5" s="145"/>
      <c r="J5" s="168"/>
      <c r="K5" s="145"/>
      <c r="L5" s="145"/>
      <c r="M5" s="145"/>
      <c r="N5" s="145"/>
      <c r="O5" s="145"/>
      <c r="P5" s="145"/>
      <c r="Q5" s="145"/>
      <c r="R5" s="145"/>
      <c r="S5" s="145"/>
      <c r="T5" s="145"/>
    </row>
    <row r="6" spans="1:20" ht="15" x14ac:dyDescent="0.25">
      <c r="A6" s="144" t="s">
        <v>157</v>
      </c>
      <c r="B6" s="145"/>
      <c r="C6" s="145"/>
      <c r="D6" s="145"/>
      <c r="E6" s="145"/>
      <c r="F6" s="145"/>
      <c r="G6" s="145"/>
      <c r="H6" s="145"/>
      <c r="I6" s="145"/>
      <c r="J6" s="168"/>
      <c r="K6" s="145"/>
      <c r="L6" s="145"/>
      <c r="M6" s="145"/>
      <c r="N6" s="145"/>
      <c r="O6" s="145"/>
      <c r="P6" s="145"/>
      <c r="Q6" s="145"/>
      <c r="R6" s="145"/>
      <c r="S6" s="145"/>
      <c r="T6" s="145"/>
    </row>
    <row r="7" spans="1:20" ht="15.75" x14ac:dyDescent="0.25">
      <c r="A7" s="147" t="s">
        <v>164</v>
      </c>
      <c r="B7" s="145"/>
      <c r="C7" s="145"/>
      <c r="D7" s="145"/>
      <c r="E7" s="145"/>
      <c r="F7" s="145"/>
      <c r="G7" s="145"/>
      <c r="H7" s="145"/>
      <c r="I7" s="145"/>
      <c r="J7" s="168"/>
      <c r="K7" s="145"/>
      <c r="L7" s="145"/>
      <c r="M7" s="145"/>
      <c r="N7" s="145"/>
      <c r="O7" s="145"/>
      <c r="P7" s="145"/>
      <c r="Q7" s="145"/>
      <c r="R7" s="145"/>
      <c r="S7" s="145"/>
      <c r="T7" s="145"/>
    </row>
    <row r="8" spans="1:20" x14ac:dyDescent="0.2">
      <c r="A8" s="155"/>
      <c r="B8" s="145"/>
      <c r="C8" s="145"/>
      <c r="D8" s="145"/>
      <c r="E8" s="145"/>
      <c r="F8" s="145"/>
      <c r="G8" s="145"/>
      <c r="H8" s="145"/>
      <c r="I8" s="145"/>
      <c r="J8" s="168"/>
      <c r="K8" s="145"/>
      <c r="L8" s="145"/>
      <c r="M8" s="145"/>
      <c r="N8" s="145"/>
      <c r="O8" s="145"/>
      <c r="P8" s="145"/>
      <c r="Q8" s="145"/>
      <c r="R8" s="145"/>
      <c r="S8" s="145"/>
      <c r="T8" s="145"/>
    </row>
    <row r="9" spans="1:20" ht="15" x14ac:dyDescent="0.25">
      <c r="A9" s="647" t="s">
        <v>159</v>
      </c>
      <c r="B9" s="648" t="s">
        <v>169</v>
      </c>
      <c r="C9" s="649">
        <v>2004</v>
      </c>
      <c r="D9" s="649">
        <v>2005</v>
      </c>
      <c r="E9" s="649">
        <v>2006</v>
      </c>
      <c r="F9" s="649">
        <v>2007</v>
      </c>
      <c r="G9" s="649">
        <v>2008</v>
      </c>
      <c r="H9" s="649">
        <v>2009</v>
      </c>
      <c r="I9" s="649">
        <v>2010</v>
      </c>
      <c r="J9" s="650">
        <v>2011</v>
      </c>
      <c r="K9" s="649">
        <v>2012</v>
      </c>
      <c r="L9" s="649">
        <v>2013</v>
      </c>
      <c r="M9" s="649">
        <v>2014</v>
      </c>
      <c r="N9" s="649">
        <v>2015</v>
      </c>
      <c r="O9" s="649">
        <v>2016</v>
      </c>
      <c r="P9" s="649">
        <v>2017</v>
      </c>
      <c r="Q9" s="649">
        <v>2018</v>
      </c>
      <c r="R9" s="649">
        <v>2019</v>
      </c>
      <c r="S9" s="649">
        <v>2020</v>
      </c>
      <c r="T9" s="649">
        <v>2021</v>
      </c>
    </row>
    <row r="10" spans="1:20" ht="15" x14ac:dyDescent="0.25">
      <c r="A10" s="155"/>
      <c r="B10" s="161" t="s">
        <v>351</v>
      </c>
      <c r="C10" s="651">
        <v>2354220.2369823391</v>
      </c>
      <c r="D10" s="651">
        <v>2829105.3103293837</v>
      </c>
      <c r="E10" s="651">
        <v>3342129.3428757996</v>
      </c>
      <c r="F10" s="651">
        <v>3987792.0566478409</v>
      </c>
      <c r="G10" s="651">
        <v>4831117.8880574591</v>
      </c>
      <c r="H10" s="651">
        <v>5131134.6645154571</v>
      </c>
      <c r="I10" s="651">
        <v>6198990.6276911572</v>
      </c>
      <c r="J10" s="652">
        <v>7664407.265133936</v>
      </c>
      <c r="K10" s="651">
        <v>8774112.831530204</v>
      </c>
      <c r="L10" s="651">
        <v>10520515.626184564</v>
      </c>
      <c r="M10" s="651">
        <v>12666718.660031358</v>
      </c>
      <c r="N10" s="651">
        <v>13888234.192969946</v>
      </c>
      <c r="O10" s="651">
        <v>16732677.893762086</v>
      </c>
      <c r="P10" s="651">
        <v>20347661.889918741</v>
      </c>
      <c r="Q10" s="651">
        <v>26291728.516370572</v>
      </c>
      <c r="R10" s="651">
        <v>40405844.787874207</v>
      </c>
      <c r="S10" s="651">
        <v>56463717.809463166</v>
      </c>
      <c r="T10" s="651">
        <v>109879767.4414103</v>
      </c>
    </row>
    <row r="11" spans="1:20" ht="28.5" x14ac:dyDescent="0.2">
      <c r="A11" s="155">
        <v>15</v>
      </c>
      <c r="B11" s="653" t="s">
        <v>217</v>
      </c>
      <c r="C11" s="146">
        <v>422866.89316879236</v>
      </c>
      <c r="D11" s="146">
        <v>504669.6729542517</v>
      </c>
      <c r="E11" s="146">
        <v>605281.35535827978</v>
      </c>
      <c r="F11" s="146">
        <v>730893.2231894735</v>
      </c>
      <c r="G11" s="146">
        <v>893917.16388163844</v>
      </c>
      <c r="H11" s="146">
        <v>962190.86582363734</v>
      </c>
      <c r="I11" s="146">
        <v>1227528.2387318111</v>
      </c>
      <c r="J11" s="172">
        <v>1568815.852761406</v>
      </c>
      <c r="K11" s="146">
        <v>1798300.7981693773</v>
      </c>
      <c r="L11" s="146">
        <v>2116739.2371438323</v>
      </c>
      <c r="M11" s="146">
        <v>2625296.1814624048</v>
      </c>
      <c r="N11" s="146">
        <v>2790832.8621113226</v>
      </c>
      <c r="O11" s="146">
        <v>3400081.4688469996</v>
      </c>
      <c r="P11" s="146">
        <v>4141029.1173718437</v>
      </c>
      <c r="Q11" s="146">
        <v>5693144.5500598401</v>
      </c>
      <c r="R11" s="146">
        <v>8648928.312196603</v>
      </c>
      <c r="S11" s="146">
        <v>11676545.417704901</v>
      </c>
      <c r="T11" s="146">
        <v>21162070.568437245</v>
      </c>
    </row>
    <row r="12" spans="1:20" x14ac:dyDescent="0.2">
      <c r="A12" s="155">
        <v>17</v>
      </c>
      <c r="B12" s="653" t="s">
        <v>218</v>
      </c>
      <c r="C12" s="146">
        <v>563482.41234455572</v>
      </c>
      <c r="D12" s="146">
        <v>664994.69062023389</v>
      </c>
      <c r="E12" s="146">
        <v>761997.01157738571</v>
      </c>
      <c r="F12" s="146">
        <v>942892.9035183927</v>
      </c>
      <c r="G12" s="146">
        <v>1180305.6686970775</v>
      </c>
      <c r="H12" s="146">
        <v>1341619.5193264375</v>
      </c>
      <c r="I12" s="146">
        <v>1672457.443803665</v>
      </c>
      <c r="J12" s="172">
        <v>2139171.3987886878</v>
      </c>
      <c r="K12" s="146">
        <v>2593248.2329390249</v>
      </c>
      <c r="L12" s="146">
        <v>3108243.2910104529</v>
      </c>
      <c r="M12" s="146">
        <v>3700605.3297949163</v>
      </c>
      <c r="N12" s="146">
        <v>3864162.8379950728</v>
      </c>
      <c r="O12" s="146">
        <v>4620810.5037548477</v>
      </c>
      <c r="P12" s="146">
        <v>5745162.1497687241</v>
      </c>
      <c r="Q12" s="146">
        <v>7314461.2931793137</v>
      </c>
      <c r="R12" s="146">
        <v>12057115.407190973</v>
      </c>
      <c r="S12" s="146">
        <v>16969740.194076389</v>
      </c>
      <c r="T12" s="146">
        <v>29408594.551149338</v>
      </c>
    </row>
    <row r="13" spans="1:20" ht="28.5" x14ac:dyDescent="0.2">
      <c r="A13" s="155">
        <v>18</v>
      </c>
      <c r="B13" s="653" t="s">
        <v>219</v>
      </c>
      <c r="C13" s="146">
        <v>64174.218726403225</v>
      </c>
      <c r="D13" s="146">
        <v>69594.414959644433</v>
      </c>
      <c r="E13" s="146">
        <v>76101.29275430867</v>
      </c>
      <c r="F13" s="146">
        <v>89837.022631652697</v>
      </c>
      <c r="G13" s="146">
        <v>96857.67129280571</v>
      </c>
      <c r="H13" s="146">
        <v>95993.002316310711</v>
      </c>
      <c r="I13" s="146">
        <v>134337.79374400873</v>
      </c>
      <c r="J13" s="172">
        <v>174369.53554321051</v>
      </c>
      <c r="K13" s="146">
        <v>191777.75230924893</v>
      </c>
      <c r="L13" s="146">
        <v>242107.89485706584</v>
      </c>
      <c r="M13" s="146">
        <v>303852.7264176883</v>
      </c>
      <c r="N13" s="146">
        <v>321994.29275887815</v>
      </c>
      <c r="O13" s="146">
        <v>395873.54551585467</v>
      </c>
      <c r="P13" s="146">
        <v>436460.26512516569</v>
      </c>
      <c r="Q13" s="146">
        <v>554095.39241144597</v>
      </c>
      <c r="R13" s="146">
        <v>873394.90210874099</v>
      </c>
      <c r="S13" s="146">
        <v>1126022.2354623142</v>
      </c>
      <c r="T13" s="146">
        <v>1397906.8268230949</v>
      </c>
    </row>
    <row r="14" spans="1:20" ht="28.5" x14ac:dyDescent="0.2">
      <c r="A14" s="155">
        <v>19</v>
      </c>
      <c r="B14" s="653" t="s">
        <v>220</v>
      </c>
      <c r="C14" s="146">
        <v>421528.42022176285</v>
      </c>
      <c r="D14" s="146">
        <v>564128.31679930503</v>
      </c>
      <c r="E14" s="146">
        <v>633142.1120978042</v>
      </c>
      <c r="F14" s="146">
        <v>721556.13859693264</v>
      </c>
      <c r="G14" s="146">
        <v>866940.67711484642</v>
      </c>
      <c r="H14" s="146">
        <v>930086.9312130817</v>
      </c>
      <c r="I14" s="146">
        <v>1059441.0993579205</v>
      </c>
      <c r="J14" s="172">
        <v>1117759.5738468911</v>
      </c>
      <c r="K14" s="146">
        <v>1217674.1516066734</v>
      </c>
      <c r="L14" s="146">
        <v>1410287.7292501212</v>
      </c>
      <c r="M14" s="146">
        <v>1531536.3956639974</v>
      </c>
      <c r="N14" s="146">
        <v>1602035.9269760477</v>
      </c>
      <c r="O14" s="146">
        <v>1897894.3454516225</v>
      </c>
      <c r="P14" s="146">
        <v>2027468.3376718403</v>
      </c>
      <c r="Q14" s="146">
        <v>2206130.0487492844</v>
      </c>
      <c r="R14" s="146">
        <v>3217520.8380218395</v>
      </c>
      <c r="S14" s="146">
        <v>3316758.5535909156</v>
      </c>
      <c r="T14" s="146">
        <v>5367129.7280228846</v>
      </c>
    </row>
    <row r="15" spans="1:20" ht="28.5" x14ac:dyDescent="0.2">
      <c r="A15" s="155">
        <v>20</v>
      </c>
      <c r="B15" s="653" t="s">
        <v>221</v>
      </c>
      <c r="C15" s="146">
        <v>3205.9738035264486</v>
      </c>
      <c r="D15" s="146">
        <v>3371.8805810190092</v>
      </c>
      <c r="E15" s="146">
        <v>4022.2819038065832</v>
      </c>
      <c r="F15" s="146">
        <v>4831.1921613539826</v>
      </c>
      <c r="G15" s="146">
        <v>5147.6387060809284</v>
      </c>
      <c r="H15" s="146">
        <v>5784.8261926983487</v>
      </c>
      <c r="I15" s="146">
        <v>8058.0745932470472</v>
      </c>
      <c r="J15" s="172">
        <v>10566.444281580836</v>
      </c>
      <c r="K15" s="146">
        <v>11758.100321696851</v>
      </c>
      <c r="L15" s="146">
        <v>13387.558328878275</v>
      </c>
      <c r="M15" s="146">
        <v>15831.852857266458</v>
      </c>
      <c r="N15" s="146">
        <v>16519.355168881975</v>
      </c>
      <c r="O15" s="146">
        <v>19486.151685729466</v>
      </c>
      <c r="P15" s="146">
        <v>18873.616467990596</v>
      </c>
      <c r="Q15" s="146">
        <v>21755.659800752819</v>
      </c>
      <c r="R15" s="146">
        <v>27674.784733212706</v>
      </c>
      <c r="S15" s="146">
        <v>26247.88811396022</v>
      </c>
      <c r="T15" s="146">
        <v>72862.613355008536</v>
      </c>
    </row>
    <row r="16" spans="1:20" x14ac:dyDescent="0.2">
      <c r="A16" s="155">
        <v>21</v>
      </c>
      <c r="B16" s="653" t="s">
        <v>222</v>
      </c>
      <c r="C16" s="146">
        <v>503628.53585292934</v>
      </c>
      <c r="D16" s="146">
        <v>591904.82990059303</v>
      </c>
      <c r="E16" s="146">
        <v>733401.63822686195</v>
      </c>
      <c r="F16" s="146">
        <v>861696.49286362587</v>
      </c>
      <c r="G16" s="146">
        <v>1000043.3108754207</v>
      </c>
      <c r="H16" s="146">
        <v>1025423.4737844679</v>
      </c>
      <c r="I16" s="146">
        <v>1168888.8632707796</v>
      </c>
      <c r="J16" s="172">
        <v>1528685.0967987888</v>
      </c>
      <c r="K16" s="146">
        <v>1716983.6125677952</v>
      </c>
      <c r="L16" s="146">
        <v>2182780.2234986178</v>
      </c>
      <c r="M16" s="146">
        <v>2713076.166464868</v>
      </c>
      <c r="N16" s="146">
        <v>3341234.1121616601</v>
      </c>
      <c r="O16" s="146">
        <v>3981872.1333235595</v>
      </c>
      <c r="P16" s="146">
        <v>4939978.9375741156</v>
      </c>
      <c r="Q16" s="146">
        <v>6241162.0493220408</v>
      </c>
      <c r="R16" s="146">
        <v>9027910.6320730727</v>
      </c>
      <c r="S16" s="146">
        <v>14289151.949290812</v>
      </c>
      <c r="T16" s="146">
        <v>36871195.259711727</v>
      </c>
    </row>
    <row r="17" spans="1:20" ht="28.5" x14ac:dyDescent="0.2">
      <c r="A17" s="155">
        <v>22</v>
      </c>
      <c r="B17" s="653" t="s">
        <v>223</v>
      </c>
      <c r="C17" s="146">
        <v>10059.991624695829</v>
      </c>
      <c r="D17" s="146">
        <v>11675.892819061048</v>
      </c>
      <c r="E17" s="146">
        <v>13338.42216914595</v>
      </c>
      <c r="F17" s="146">
        <v>16536.401460091551</v>
      </c>
      <c r="G17" s="146">
        <v>20248.126321132906</v>
      </c>
      <c r="H17" s="146">
        <v>22222.125944958399</v>
      </c>
      <c r="I17" s="146">
        <v>28715.517876106318</v>
      </c>
      <c r="J17" s="172">
        <v>37149.370447658846</v>
      </c>
      <c r="K17" s="146">
        <v>45307.986676029213</v>
      </c>
      <c r="L17" s="146">
        <v>59410.481650706948</v>
      </c>
      <c r="M17" s="146">
        <v>86346.655888700509</v>
      </c>
      <c r="N17" s="146">
        <v>115401.72727682063</v>
      </c>
      <c r="O17" s="146">
        <v>144487.65251733598</v>
      </c>
      <c r="P17" s="146">
        <v>170097.17790054576</v>
      </c>
      <c r="Q17" s="146">
        <v>229441.86091265568</v>
      </c>
      <c r="R17" s="146">
        <v>382012.68883003196</v>
      </c>
      <c r="S17" s="146">
        <v>642442.20865772536</v>
      </c>
      <c r="T17" s="146">
        <v>1129973.7717968873</v>
      </c>
    </row>
    <row r="18" spans="1:20" ht="28.5" x14ac:dyDescent="0.2">
      <c r="A18" s="155">
        <v>24</v>
      </c>
      <c r="B18" s="653" t="s">
        <v>224</v>
      </c>
      <c r="C18" s="146">
        <v>192132.51202734275</v>
      </c>
      <c r="D18" s="146">
        <v>205779.40658929621</v>
      </c>
      <c r="E18" s="146">
        <v>248763.71059262296</v>
      </c>
      <c r="F18" s="146">
        <v>298083.7837117553</v>
      </c>
      <c r="G18" s="146">
        <v>368761.10778523306</v>
      </c>
      <c r="H18" s="146">
        <v>336439.54574866907</v>
      </c>
      <c r="I18" s="146">
        <v>360202.74509622052</v>
      </c>
      <c r="J18" s="172">
        <v>411269.3570530102</v>
      </c>
      <c r="K18" s="146">
        <v>444927.85736956785</v>
      </c>
      <c r="L18" s="146">
        <v>516143.90170408401</v>
      </c>
      <c r="M18" s="146">
        <v>612593.23498885788</v>
      </c>
      <c r="N18" s="146">
        <v>727431.29085758084</v>
      </c>
      <c r="O18" s="146">
        <v>880153.15166831645</v>
      </c>
      <c r="P18" s="146">
        <v>1144608.9737992545</v>
      </c>
      <c r="Q18" s="146">
        <v>1488231.2890218096</v>
      </c>
      <c r="R18" s="146">
        <v>2293297.7051296202</v>
      </c>
      <c r="S18" s="146">
        <v>3119582.235571817</v>
      </c>
      <c r="T18" s="146">
        <v>4876122.6037138766</v>
      </c>
    </row>
    <row r="19" spans="1:20" x14ac:dyDescent="0.2">
      <c r="A19" s="155">
        <v>25</v>
      </c>
      <c r="B19" s="653" t="s">
        <v>225</v>
      </c>
      <c r="C19" s="146">
        <v>87405.600610346839</v>
      </c>
      <c r="D19" s="146">
        <v>104004.78117843038</v>
      </c>
      <c r="E19" s="146">
        <v>123972.63703720589</v>
      </c>
      <c r="F19" s="146">
        <v>144700.57852806561</v>
      </c>
      <c r="G19" s="146">
        <v>179652.81578271228</v>
      </c>
      <c r="H19" s="146">
        <v>211549.81592727569</v>
      </c>
      <c r="I19" s="146">
        <v>268340.99337236519</v>
      </c>
      <c r="J19" s="172">
        <v>323276.52623356582</v>
      </c>
      <c r="K19" s="146">
        <v>384947.69097503833</v>
      </c>
      <c r="L19" s="146">
        <v>444846.03321566834</v>
      </c>
      <c r="M19" s="146">
        <v>565296.20908865996</v>
      </c>
      <c r="N19" s="146">
        <v>572870.79691334127</v>
      </c>
      <c r="O19" s="146">
        <v>736555.64131652843</v>
      </c>
      <c r="P19" s="146">
        <v>898708.93857318384</v>
      </c>
      <c r="Q19" s="146">
        <v>1309977.094677052</v>
      </c>
      <c r="R19" s="146">
        <v>2080605.7314442277</v>
      </c>
      <c r="S19" s="146">
        <v>3069589.8521995349</v>
      </c>
      <c r="T19" s="146">
        <v>5347883.7609665357</v>
      </c>
    </row>
    <row r="20" spans="1:20" ht="28.5" x14ac:dyDescent="0.2">
      <c r="A20" s="155">
        <v>26</v>
      </c>
      <c r="B20" s="653" t="s">
        <v>226</v>
      </c>
      <c r="C20" s="146">
        <v>2456.639001838133</v>
      </c>
      <c r="D20" s="146">
        <v>3018.6169770047027</v>
      </c>
      <c r="E20" s="146">
        <v>3439.1026264770671</v>
      </c>
      <c r="F20" s="146">
        <v>4097.4277835761322</v>
      </c>
      <c r="G20" s="146">
        <v>4985.9767361804716</v>
      </c>
      <c r="H20" s="146">
        <v>5468.5882427422266</v>
      </c>
      <c r="I20" s="146">
        <v>6966.8043451613321</v>
      </c>
      <c r="J20" s="172">
        <v>9433.0253665257333</v>
      </c>
      <c r="K20" s="146">
        <v>10288.687603384993</v>
      </c>
      <c r="L20" s="146">
        <v>12027.362051948823</v>
      </c>
      <c r="M20" s="146">
        <v>14602.632529178065</v>
      </c>
      <c r="N20" s="146">
        <v>14674.103559403831</v>
      </c>
      <c r="O20" s="146">
        <v>18328.918297552627</v>
      </c>
      <c r="P20" s="146">
        <v>21141.493836292848</v>
      </c>
      <c r="Q20" s="146">
        <v>28134.742264412234</v>
      </c>
      <c r="R20" s="146">
        <v>43514.431012437992</v>
      </c>
      <c r="S20" s="146">
        <v>60563.574892921657</v>
      </c>
      <c r="T20" s="146">
        <v>149341.70400955784</v>
      </c>
    </row>
    <row r="21" spans="1:20" x14ac:dyDescent="0.2">
      <c r="A21" s="155">
        <v>27</v>
      </c>
      <c r="B21" s="653" t="s">
        <v>227</v>
      </c>
      <c r="C21" s="146">
        <v>9103.4033402675377</v>
      </c>
      <c r="D21" s="146">
        <v>11177.114271615326</v>
      </c>
      <c r="E21" s="146">
        <v>14486.788640103954</v>
      </c>
      <c r="F21" s="146">
        <v>17536.70655847622</v>
      </c>
      <c r="G21" s="146">
        <v>21898.90017084268</v>
      </c>
      <c r="H21" s="146">
        <v>22016.12312282779</v>
      </c>
      <c r="I21" s="146">
        <v>29208.10570934612</v>
      </c>
      <c r="J21" s="172">
        <v>37959.307732790614</v>
      </c>
      <c r="K21" s="146">
        <v>43106.432442632366</v>
      </c>
      <c r="L21" s="146">
        <v>54975.605568766689</v>
      </c>
      <c r="M21" s="146">
        <v>69297.827358559603</v>
      </c>
      <c r="N21" s="146">
        <v>79973.36106331287</v>
      </c>
      <c r="O21" s="146">
        <v>95371.476199747267</v>
      </c>
      <c r="P21" s="146">
        <v>125343.43796518125</v>
      </c>
      <c r="Q21" s="146">
        <v>178248.85168291978</v>
      </c>
      <c r="R21" s="146">
        <v>277810.62948927307</v>
      </c>
      <c r="S21" s="146">
        <v>377355.89502621855</v>
      </c>
      <c r="T21" s="146">
        <v>646801.43017835682</v>
      </c>
    </row>
    <row r="22" spans="1:20" ht="28.5" x14ac:dyDescent="0.2">
      <c r="A22" s="155">
        <v>28</v>
      </c>
      <c r="B22" s="653" t="s">
        <v>228</v>
      </c>
      <c r="C22" s="146">
        <v>24764.074605135444</v>
      </c>
      <c r="D22" s="146">
        <v>31312.271920159361</v>
      </c>
      <c r="E22" s="146">
        <v>36177.587885246612</v>
      </c>
      <c r="F22" s="146">
        <v>42081.538327140581</v>
      </c>
      <c r="G22" s="146">
        <v>56286.962479914961</v>
      </c>
      <c r="H22" s="146">
        <v>50324.886050882269</v>
      </c>
      <c r="I22" s="146">
        <v>67705.36536373751</v>
      </c>
      <c r="J22" s="172">
        <v>88446.315359408865</v>
      </c>
      <c r="K22" s="146">
        <v>88543.328669237104</v>
      </c>
      <c r="L22" s="146">
        <v>102887.55488796227</v>
      </c>
      <c r="M22" s="146">
        <v>130786.42411479993</v>
      </c>
      <c r="N22" s="146">
        <v>134343.12032392621</v>
      </c>
      <c r="O22" s="146">
        <v>161876.91650089962</v>
      </c>
      <c r="P22" s="146">
        <v>211300.16517893542</v>
      </c>
      <c r="Q22" s="146">
        <v>338220.61552563042</v>
      </c>
      <c r="R22" s="146">
        <v>507335.92167084571</v>
      </c>
      <c r="S22" s="146">
        <v>599932.7289197715</v>
      </c>
      <c r="T22" s="146">
        <v>1418472.4951047013</v>
      </c>
    </row>
    <row r="23" spans="1:20" x14ac:dyDescent="0.2">
      <c r="A23" s="155">
        <v>29</v>
      </c>
      <c r="B23" s="653" t="s">
        <v>229</v>
      </c>
      <c r="C23" s="146">
        <v>14250.055235882222</v>
      </c>
      <c r="D23" s="146">
        <v>17865.693852357654</v>
      </c>
      <c r="E23" s="146">
        <v>22508.651416430912</v>
      </c>
      <c r="F23" s="146">
        <v>27603.060076960362</v>
      </c>
      <c r="G23" s="146">
        <v>34877.762374637474</v>
      </c>
      <c r="H23" s="146">
        <v>30165.967593069305</v>
      </c>
      <c r="I23" s="146">
        <v>40199.680717679548</v>
      </c>
      <c r="J23" s="172">
        <v>47350.449421429286</v>
      </c>
      <c r="K23" s="146">
        <v>51163.796903550356</v>
      </c>
      <c r="L23" s="146">
        <v>55520.314853675663</v>
      </c>
      <c r="M23" s="146">
        <v>69291.443460407347</v>
      </c>
      <c r="N23" s="146">
        <v>74952.070900607534</v>
      </c>
      <c r="O23" s="146">
        <v>88733.558578803379</v>
      </c>
      <c r="P23" s="146">
        <v>108500.78107872355</v>
      </c>
      <c r="Q23" s="146">
        <v>162427.53091219775</v>
      </c>
      <c r="R23" s="146">
        <v>236703.73699084821</v>
      </c>
      <c r="S23" s="146">
        <v>286861.26495838625</v>
      </c>
      <c r="T23" s="146">
        <v>474201.17194421025</v>
      </c>
    </row>
    <row r="24" spans="1:20" ht="28.5" x14ac:dyDescent="0.2">
      <c r="A24" s="155">
        <v>31</v>
      </c>
      <c r="B24" s="653" t="s">
        <v>230</v>
      </c>
      <c r="C24" s="146">
        <v>6595.0951785617217</v>
      </c>
      <c r="D24" s="146">
        <v>8116.3359168846191</v>
      </c>
      <c r="E24" s="146">
        <v>10869.479384119672</v>
      </c>
      <c r="F24" s="146">
        <v>13923.10009261808</v>
      </c>
      <c r="G24" s="146">
        <v>17100.117752013935</v>
      </c>
      <c r="H24" s="146">
        <v>15626.617936264682</v>
      </c>
      <c r="I24" s="146">
        <v>21156.517606697213</v>
      </c>
      <c r="J24" s="172">
        <v>28273.63354913795</v>
      </c>
      <c r="K24" s="146">
        <v>27956.962260280019</v>
      </c>
      <c r="L24" s="146">
        <v>29797.551259731918</v>
      </c>
      <c r="M24" s="146">
        <v>34526.735734822389</v>
      </c>
      <c r="N24" s="146">
        <v>32261.771940118811</v>
      </c>
      <c r="O24" s="146">
        <v>39769.060426631178</v>
      </c>
      <c r="P24" s="146">
        <v>52102.989750064859</v>
      </c>
      <c r="Q24" s="146">
        <v>60306.924629818037</v>
      </c>
      <c r="R24" s="146">
        <v>85211.159207064644</v>
      </c>
      <c r="S24" s="146">
        <v>135946.06442060947</v>
      </c>
      <c r="T24" s="146">
        <v>317116.04393318039</v>
      </c>
    </row>
    <row r="25" spans="1:20" ht="28.5" x14ac:dyDescent="0.2">
      <c r="A25" s="155">
        <v>34</v>
      </c>
      <c r="B25" s="653" t="s">
        <v>231</v>
      </c>
      <c r="C25" s="146">
        <v>11546.551266178953</v>
      </c>
      <c r="D25" s="146">
        <v>14735.118673365334</v>
      </c>
      <c r="E25" s="146">
        <v>21630.735343939032</v>
      </c>
      <c r="F25" s="146">
        <v>29388.370519274256</v>
      </c>
      <c r="G25" s="146">
        <v>33982.128007449348</v>
      </c>
      <c r="H25" s="146">
        <v>30004.240568913072</v>
      </c>
      <c r="I25" s="146">
        <v>37370.739183314436</v>
      </c>
      <c r="J25" s="172">
        <v>47032.699247260876</v>
      </c>
      <c r="K25" s="146">
        <v>46145.652816608141</v>
      </c>
      <c r="L25" s="146">
        <v>54583.692400272033</v>
      </c>
      <c r="M25" s="146">
        <v>72859.162081585033</v>
      </c>
      <c r="N25" s="146">
        <v>75610.446212537514</v>
      </c>
      <c r="O25" s="146">
        <v>95898.330621553177</v>
      </c>
      <c r="P25" s="146">
        <v>110271.24933443432</v>
      </c>
      <c r="Q25" s="146">
        <v>159708.91901140736</v>
      </c>
      <c r="R25" s="146">
        <v>227765.05328520748</v>
      </c>
      <c r="S25" s="146">
        <v>258509.06513426427</v>
      </c>
      <c r="T25" s="146">
        <v>397533.47332439123</v>
      </c>
    </row>
    <row r="26" spans="1:20" ht="29.25" thickBot="1" x14ac:dyDescent="0.25">
      <c r="A26" s="654">
        <v>36</v>
      </c>
      <c r="B26" s="655" t="s">
        <v>232</v>
      </c>
      <c r="C26" s="656">
        <v>17019.859974119729</v>
      </c>
      <c r="D26" s="656">
        <v>22756.272316162063</v>
      </c>
      <c r="E26" s="656">
        <v>32996.535862061122</v>
      </c>
      <c r="F26" s="656">
        <v>42134.11662845104</v>
      </c>
      <c r="G26" s="656">
        <v>50111.860079472877</v>
      </c>
      <c r="H26" s="656">
        <v>46218.134723221818</v>
      </c>
      <c r="I26" s="656">
        <v>68412.64491909722</v>
      </c>
      <c r="J26" s="657">
        <v>94848.678702582416</v>
      </c>
      <c r="K26" s="656">
        <v>101981.78790006119</v>
      </c>
      <c r="L26" s="656">
        <v>116777.19450278007</v>
      </c>
      <c r="M26" s="656">
        <v>120919.68212464785</v>
      </c>
      <c r="N26" s="656">
        <v>123936.11675042998</v>
      </c>
      <c r="O26" s="656">
        <v>155485.03905609972</v>
      </c>
      <c r="P26" s="656">
        <v>196614.25852244385</v>
      </c>
      <c r="Q26" s="656">
        <v>306281.69420998741</v>
      </c>
      <c r="R26" s="656">
        <v>419042.85449021234</v>
      </c>
      <c r="S26" s="656">
        <v>508468.68144260865</v>
      </c>
      <c r="T26" s="656">
        <v>842561.43893930234</v>
      </c>
    </row>
    <row r="27" spans="1:20" x14ac:dyDescent="0.2">
      <c r="A27" s="142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</row>
    <row r="28" spans="1:20" ht="15" thickBot="1" x14ac:dyDescent="0.25">
      <c r="A28" s="145"/>
      <c r="B28" s="145"/>
      <c r="C28" s="145"/>
      <c r="D28" s="145"/>
      <c r="E28" s="145"/>
      <c r="F28" s="145"/>
      <c r="G28" s="145"/>
      <c r="H28" s="145"/>
      <c r="I28" s="145"/>
      <c r="J28" s="145"/>
      <c r="K28" s="658"/>
      <c r="L28" s="658"/>
      <c r="M28" s="658"/>
      <c r="N28" s="658"/>
      <c r="O28" s="658"/>
      <c r="P28" s="658"/>
      <c r="Q28" s="658"/>
      <c r="R28" s="658"/>
    </row>
    <row r="29" spans="1:20" x14ac:dyDescent="0.2">
      <c r="A29" s="645" t="s">
        <v>216</v>
      </c>
      <c r="B29" s="142"/>
      <c r="C29" s="142"/>
      <c r="D29" s="142"/>
      <c r="E29" s="142"/>
      <c r="F29" s="142"/>
      <c r="G29" s="142"/>
      <c r="H29" s="142"/>
      <c r="I29" s="142"/>
      <c r="J29" s="167"/>
      <c r="K29" s="660"/>
      <c r="L29" s="660"/>
      <c r="M29" s="660"/>
      <c r="N29" s="660"/>
      <c r="O29" s="660"/>
      <c r="P29" s="660"/>
      <c r="Q29" s="660"/>
      <c r="R29" s="660"/>
      <c r="S29" s="660"/>
      <c r="T29" s="660"/>
    </row>
    <row r="30" spans="1:20" ht="15" x14ac:dyDescent="0.25">
      <c r="A30" s="144" t="s">
        <v>155</v>
      </c>
      <c r="B30" s="145"/>
      <c r="C30" s="145"/>
      <c r="D30" s="145"/>
      <c r="E30" s="145"/>
      <c r="F30" s="145"/>
      <c r="G30" s="145"/>
      <c r="H30" s="145"/>
      <c r="I30" s="145"/>
      <c r="J30" s="168"/>
      <c r="K30" s="658"/>
      <c r="L30" s="658"/>
      <c r="M30" s="658"/>
      <c r="N30" s="658"/>
      <c r="O30" s="658"/>
      <c r="P30" s="658"/>
      <c r="Q30" s="658"/>
      <c r="R30" s="658"/>
      <c r="S30" s="658"/>
      <c r="T30" s="658"/>
    </row>
    <row r="31" spans="1:20" x14ac:dyDescent="0.2">
      <c r="A31" s="646" t="s">
        <v>347</v>
      </c>
      <c r="B31" s="145"/>
      <c r="C31" s="145"/>
      <c r="D31" s="145"/>
      <c r="E31" s="145"/>
      <c r="F31" s="145"/>
      <c r="G31" s="145"/>
      <c r="H31" s="145"/>
      <c r="I31" s="145"/>
      <c r="J31" s="168"/>
      <c r="K31" s="658"/>
      <c r="L31" s="658"/>
      <c r="M31" s="658"/>
      <c r="N31" s="658"/>
      <c r="O31" s="658"/>
      <c r="P31" s="658"/>
      <c r="Q31" s="658"/>
      <c r="R31" s="658"/>
      <c r="S31" s="658"/>
      <c r="T31" s="658"/>
    </row>
    <row r="32" spans="1:20" ht="15" x14ac:dyDescent="0.25">
      <c r="A32" s="144" t="s">
        <v>156</v>
      </c>
      <c r="B32" s="145"/>
      <c r="C32" s="145"/>
      <c r="D32" s="145"/>
      <c r="E32" s="145"/>
      <c r="F32" s="145"/>
      <c r="G32" s="145"/>
      <c r="H32" s="145"/>
      <c r="I32" s="145"/>
      <c r="J32" s="168"/>
      <c r="K32" s="658"/>
      <c r="L32" s="658"/>
      <c r="M32" s="658"/>
      <c r="N32" s="658"/>
      <c r="O32" s="658"/>
      <c r="P32" s="658"/>
      <c r="Q32" s="658"/>
      <c r="R32" s="658"/>
      <c r="S32" s="658"/>
      <c r="T32" s="658"/>
    </row>
    <row r="33" spans="1:20" ht="15" x14ac:dyDescent="0.25">
      <c r="A33" s="144" t="s">
        <v>157</v>
      </c>
      <c r="B33" s="145"/>
      <c r="C33" s="145"/>
      <c r="D33" s="145"/>
      <c r="E33" s="145"/>
      <c r="F33" s="145"/>
      <c r="G33" s="145"/>
      <c r="H33" s="145"/>
      <c r="I33" s="145"/>
      <c r="J33" s="168"/>
      <c r="K33" s="658"/>
      <c r="L33" s="658"/>
      <c r="M33" s="658"/>
      <c r="N33" s="658"/>
      <c r="O33" s="658"/>
      <c r="P33" s="658"/>
      <c r="Q33" s="658"/>
      <c r="R33" s="658"/>
      <c r="S33" s="658"/>
      <c r="T33" s="658"/>
    </row>
    <row r="34" spans="1:20" ht="15.75" x14ac:dyDescent="0.25">
      <c r="A34" s="147" t="s">
        <v>163</v>
      </c>
      <c r="B34" s="145"/>
      <c r="C34" s="145"/>
      <c r="D34" s="145"/>
      <c r="E34" s="145"/>
      <c r="F34" s="145"/>
      <c r="G34" s="145"/>
      <c r="H34" s="145"/>
      <c r="I34" s="145"/>
      <c r="J34" s="168"/>
      <c r="K34" s="658"/>
      <c r="L34" s="658"/>
      <c r="M34" s="658"/>
      <c r="N34" s="658"/>
      <c r="O34" s="658"/>
      <c r="P34" s="658"/>
      <c r="Q34" s="658"/>
      <c r="R34" s="658"/>
      <c r="S34" s="658"/>
      <c r="T34" s="658"/>
    </row>
    <row r="35" spans="1:20" ht="15" x14ac:dyDescent="0.25">
      <c r="A35" s="647" t="s">
        <v>159</v>
      </c>
      <c r="B35" s="648" t="s">
        <v>169</v>
      </c>
      <c r="C35" s="649">
        <v>2004</v>
      </c>
      <c r="D35" s="649">
        <v>2005</v>
      </c>
      <c r="E35" s="649">
        <v>2006</v>
      </c>
      <c r="F35" s="649">
        <v>2007</v>
      </c>
      <c r="G35" s="649">
        <v>2008</v>
      </c>
      <c r="H35" s="649">
        <v>2009</v>
      </c>
      <c r="I35" s="649">
        <v>2010</v>
      </c>
      <c r="J35" s="650">
        <v>2011</v>
      </c>
      <c r="K35" s="649">
        <v>2012</v>
      </c>
      <c r="L35" s="649">
        <v>2013</v>
      </c>
      <c r="M35" s="649">
        <v>2014</v>
      </c>
      <c r="N35" s="649">
        <v>2015</v>
      </c>
      <c r="O35" s="649">
        <v>2016</v>
      </c>
      <c r="P35" s="649">
        <v>2017</v>
      </c>
      <c r="Q35" s="649">
        <v>2018</v>
      </c>
      <c r="R35" s="649">
        <v>2019</v>
      </c>
      <c r="S35" s="649">
        <v>2020</v>
      </c>
      <c r="T35" s="649">
        <v>2021</v>
      </c>
    </row>
    <row r="36" spans="1:20" ht="15" x14ac:dyDescent="0.25">
      <c r="A36" s="155"/>
      <c r="B36" s="161" t="s">
        <v>351</v>
      </c>
      <c r="C36" s="651">
        <v>1579022.1248560662</v>
      </c>
      <c r="D36" s="651">
        <v>1902406.3340644459</v>
      </c>
      <c r="E36" s="651">
        <v>2245280.7820989317</v>
      </c>
      <c r="F36" s="651">
        <v>2677972.3281586869</v>
      </c>
      <c r="G36" s="651">
        <v>3247449.0845293766</v>
      </c>
      <c r="H36" s="651">
        <v>3453733.2295918544</v>
      </c>
      <c r="I36" s="651">
        <v>4168557.5589715373</v>
      </c>
      <c r="J36" s="652">
        <v>5137316.8089662828</v>
      </c>
      <c r="K36" s="651">
        <v>5879928.6162636708</v>
      </c>
      <c r="L36" s="651">
        <v>7037579.2007308379</v>
      </c>
      <c r="M36" s="651">
        <v>8464312.0128569882</v>
      </c>
      <c r="N36" s="651">
        <v>9257997.7779696677</v>
      </c>
      <c r="O36" s="651">
        <v>11153845.991685508</v>
      </c>
      <c r="P36" s="651">
        <v>13546060.917312045</v>
      </c>
      <c r="Q36" s="651">
        <v>17493400.49722895</v>
      </c>
      <c r="R36" s="651">
        <v>26881326.784606673</v>
      </c>
      <c r="S36" s="651">
        <v>37403336.824144363</v>
      </c>
      <c r="T36" s="651">
        <v>72384902.405311972</v>
      </c>
    </row>
    <row r="37" spans="1:20" ht="28.5" x14ac:dyDescent="0.2">
      <c r="A37" s="155">
        <v>15</v>
      </c>
      <c r="B37" s="653" t="s">
        <v>217</v>
      </c>
      <c r="C37" s="146">
        <v>316422.60281579889</v>
      </c>
      <c r="D37" s="146">
        <v>377633.94121904124</v>
      </c>
      <c r="E37" s="146">
        <v>452919.59477634501</v>
      </c>
      <c r="F37" s="146">
        <v>546912.37313233502</v>
      </c>
      <c r="G37" s="146">
        <v>668899.83648883086</v>
      </c>
      <c r="H37" s="146">
        <v>719987.64407402789</v>
      </c>
      <c r="I37" s="146">
        <v>918534.14538737957</v>
      </c>
      <c r="J37" s="172">
        <v>1173912.6507387841</v>
      </c>
      <c r="K37" s="146">
        <v>1345631.5176117388</v>
      </c>
      <c r="L37" s="146">
        <v>1583912.4550051445</v>
      </c>
      <c r="M37" s="146">
        <v>1964455.1614711701</v>
      </c>
      <c r="N37" s="146">
        <v>2088322.8564801298</v>
      </c>
      <c r="O37" s="146">
        <v>2544211.0639030067</v>
      </c>
      <c r="P37" s="146">
        <v>3098646.9568138579</v>
      </c>
      <c r="Q37" s="146">
        <v>4260063.0265407152</v>
      </c>
      <c r="R37" s="146">
        <v>6471815.2504317965</v>
      </c>
      <c r="S37" s="146">
        <v>8737318.8884103112</v>
      </c>
      <c r="T37" s="146">
        <v>15835142.354271928</v>
      </c>
    </row>
    <row r="38" spans="1:20" x14ac:dyDescent="0.2">
      <c r="A38" s="155">
        <v>17</v>
      </c>
      <c r="B38" s="653" t="s">
        <v>218</v>
      </c>
      <c r="C38" s="146">
        <v>368511.15904983855</v>
      </c>
      <c r="D38" s="146">
        <v>434899.04712874023</v>
      </c>
      <c r="E38" s="146">
        <v>498337.47385391442</v>
      </c>
      <c r="F38" s="146">
        <v>616641.35228228418</v>
      </c>
      <c r="G38" s="146">
        <v>771906.63004880073</v>
      </c>
      <c r="H38" s="146">
        <v>877404.07373807812</v>
      </c>
      <c r="I38" s="146">
        <v>1093768.3547445924</v>
      </c>
      <c r="J38" s="172">
        <v>1398994.031231364</v>
      </c>
      <c r="K38" s="146">
        <v>1695955.172847444</v>
      </c>
      <c r="L38" s="146">
        <v>2032756.1476377524</v>
      </c>
      <c r="M38" s="146">
        <v>2420154.2575118681</v>
      </c>
      <c r="N38" s="146">
        <v>2527119.0280135032</v>
      </c>
      <c r="O38" s="146">
        <v>3021958.0898775849</v>
      </c>
      <c r="P38" s="146">
        <v>3757271.4185193507</v>
      </c>
      <c r="Q38" s="146">
        <v>4783575.4052363951</v>
      </c>
      <c r="R38" s="146">
        <v>7885217.8456010344</v>
      </c>
      <c r="S38" s="146">
        <v>11098019.194022043</v>
      </c>
      <c r="T38" s="146">
        <v>19232890.018657774</v>
      </c>
    </row>
    <row r="39" spans="1:20" ht="28.5" x14ac:dyDescent="0.2">
      <c r="A39" s="155">
        <v>18</v>
      </c>
      <c r="B39" s="653" t="s">
        <v>219</v>
      </c>
      <c r="C39" s="146">
        <v>31081.593051036329</v>
      </c>
      <c r="D39" s="146">
        <v>33706.764606246092</v>
      </c>
      <c r="E39" s="146">
        <v>36858.250228670491</v>
      </c>
      <c r="F39" s="146">
        <v>43510.896334526653</v>
      </c>
      <c r="G39" s="146">
        <v>46911.217350830382</v>
      </c>
      <c r="H39" s="146">
        <v>46492.430963015482</v>
      </c>
      <c r="I39" s="146">
        <v>65064.019779136528</v>
      </c>
      <c r="J39" s="172">
        <v>84452.651731659673</v>
      </c>
      <c r="K39" s="146">
        <v>92883.998774200591</v>
      </c>
      <c r="L39" s="146">
        <v>117260.47019711293</v>
      </c>
      <c r="M39" s="146">
        <v>147165.43461520664</v>
      </c>
      <c r="N39" s="146">
        <v>155951.96592818151</v>
      </c>
      <c r="O39" s="146">
        <v>191734.01228073394</v>
      </c>
      <c r="P39" s="146">
        <v>211391.43744630285</v>
      </c>
      <c r="Q39" s="146">
        <v>268365.83039383579</v>
      </c>
      <c r="R39" s="146">
        <v>423012.6281073789</v>
      </c>
      <c r="S39" s="146">
        <v>545367.99331003602</v>
      </c>
      <c r="T39" s="146">
        <v>677050.25439919601</v>
      </c>
    </row>
    <row r="40" spans="1:20" ht="28.5" x14ac:dyDescent="0.2">
      <c r="A40" s="155">
        <v>19</v>
      </c>
      <c r="B40" s="653" t="s">
        <v>220</v>
      </c>
      <c r="C40" s="146">
        <v>307200.05021939595</v>
      </c>
      <c r="D40" s="146">
        <v>411123.51845637808</v>
      </c>
      <c r="E40" s="146">
        <v>461419.15776434296</v>
      </c>
      <c r="F40" s="146">
        <v>525853.23166698089</v>
      </c>
      <c r="G40" s="146">
        <v>631806.08179824939</v>
      </c>
      <c r="H40" s="146">
        <v>677825.59436145728</v>
      </c>
      <c r="I40" s="146">
        <v>772095.88562503806</v>
      </c>
      <c r="J40" s="172">
        <v>814597.02536386077</v>
      </c>
      <c r="K40" s="146">
        <v>887412.43194856297</v>
      </c>
      <c r="L40" s="146">
        <v>1027784.7007836639</v>
      </c>
      <c r="M40" s="146">
        <v>1116147.8920289467</v>
      </c>
      <c r="N40" s="146">
        <v>1167526.3009820415</v>
      </c>
      <c r="O40" s="146">
        <v>1383140.9942112959</v>
      </c>
      <c r="P40" s="146">
        <v>1477571.4881178215</v>
      </c>
      <c r="Q40" s="146">
        <v>1607775.9630293814</v>
      </c>
      <c r="R40" s="146">
        <v>2344853.9068902177</v>
      </c>
      <c r="S40" s="146">
        <v>2417176.032146778</v>
      </c>
      <c r="T40" s="146">
        <v>3911438.57184109</v>
      </c>
    </row>
    <row r="41" spans="1:20" ht="28.5" x14ac:dyDescent="0.2">
      <c r="A41" s="155">
        <v>20</v>
      </c>
      <c r="B41" s="653" t="s">
        <v>221</v>
      </c>
      <c r="C41" s="146">
        <v>1673.2832078616889</v>
      </c>
      <c r="D41" s="146">
        <v>1759.8743785516638</v>
      </c>
      <c r="E41" s="146">
        <v>2099.3361703462142</v>
      </c>
      <c r="F41" s="146">
        <v>2521.5280014623322</v>
      </c>
      <c r="G41" s="146">
        <v>2686.6898904631144</v>
      </c>
      <c r="H41" s="146">
        <v>3019.2550288443922</v>
      </c>
      <c r="I41" s="146">
        <v>4205.7239799482841</v>
      </c>
      <c r="J41" s="172">
        <v>5514.9090001070299</v>
      </c>
      <c r="K41" s="146">
        <v>6136.8660601677775</v>
      </c>
      <c r="L41" s="146">
        <v>6987.323639806561</v>
      </c>
      <c r="M41" s="146">
        <v>8263.0661255752566</v>
      </c>
      <c r="N41" s="146">
        <v>8621.8919126502969</v>
      </c>
      <c r="O41" s="146">
        <v>10170.342117490689</v>
      </c>
      <c r="P41" s="146">
        <v>9850.6436555322798</v>
      </c>
      <c r="Q41" s="146">
        <v>11354.858913852926</v>
      </c>
      <c r="R41" s="146">
        <v>14444.208035740994</v>
      </c>
      <c r="S41" s="146">
        <v>13699.472645288481</v>
      </c>
      <c r="T41" s="146">
        <v>38028.940621332433</v>
      </c>
    </row>
    <row r="42" spans="1:20" x14ac:dyDescent="0.2">
      <c r="A42" s="155">
        <v>21</v>
      </c>
      <c r="B42" s="653" t="s">
        <v>222</v>
      </c>
      <c r="C42" s="146">
        <v>313021.09600162006</v>
      </c>
      <c r="D42" s="146">
        <v>367887.61039990309</v>
      </c>
      <c r="E42" s="146">
        <v>455832.3610840739</v>
      </c>
      <c r="F42" s="146">
        <v>535571.67915459664</v>
      </c>
      <c r="G42" s="146">
        <v>621558.61102899467</v>
      </c>
      <c r="H42" s="146">
        <v>637333.18662375328</v>
      </c>
      <c r="I42" s="146">
        <v>726501.47288706107</v>
      </c>
      <c r="J42" s="172">
        <v>950126.23466799571</v>
      </c>
      <c r="K42" s="146">
        <v>1067159.7297650746</v>
      </c>
      <c r="L42" s="146">
        <v>1356667.0854602337</v>
      </c>
      <c r="M42" s="146">
        <v>1686262.8201248439</v>
      </c>
      <c r="N42" s="146">
        <v>2076682.8909239206</v>
      </c>
      <c r="O42" s="146">
        <v>2474859.7241424555</v>
      </c>
      <c r="P42" s="146">
        <v>3070353.4672545381</v>
      </c>
      <c r="Q42" s="146">
        <v>3879080.0082324981</v>
      </c>
      <c r="R42" s="146">
        <v>5611132.5699015288</v>
      </c>
      <c r="S42" s="146">
        <v>8881160.7875349894</v>
      </c>
      <c r="T42" s="146">
        <v>22916616.37388844</v>
      </c>
    </row>
    <row r="43" spans="1:20" ht="28.5" x14ac:dyDescent="0.2">
      <c r="A43" s="155">
        <v>22</v>
      </c>
      <c r="B43" s="653" t="s">
        <v>223</v>
      </c>
      <c r="C43" s="146">
        <v>5484.4406877391866</v>
      </c>
      <c r="D43" s="146">
        <v>6365.3871724248447</v>
      </c>
      <c r="E43" s="146">
        <v>7271.7540912384484</v>
      </c>
      <c r="F43" s="146">
        <v>9015.207604534955</v>
      </c>
      <c r="G43" s="146">
        <v>11038.741580409789</v>
      </c>
      <c r="H43" s="146">
        <v>12114.913833666285</v>
      </c>
      <c r="I43" s="146">
        <v>15654.938938776821</v>
      </c>
      <c r="J43" s="172">
        <v>20252.851732686828</v>
      </c>
      <c r="K43" s="146">
        <v>24700.712970332399</v>
      </c>
      <c r="L43" s="146">
        <v>32389.019295348699</v>
      </c>
      <c r="M43" s="146">
        <v>47073.907262872301</v>
      </c>
      <c r="N43" s="146">
        <v>62913.961772956522</v>
      </c>
      <c r="O43" s="146">
        <v>78770.836985260263</v>
      </c>
      <c r="P43" s="146">
        <v>92732.471173957907</v>
      </c>
      <c r="Q43" s="146">
        <v>125085.61879622951</v>
      </c>
      <c r="R43" s="146">
        <v>208263.18867988361</v>
      </c>
      <c r="S43" s="146">
        <v>350242.45746228349</v>
      </c>
      <c r="T43" s="146">
        <v>616031.73852625769</v>
      </c>
    </row>
    <row r="44" spans="1:20" ht="28.5" x14ac:dyDescent="0.2">
      <c r="A44" s="155">
        <v>24</v>
      </c>
      <c r="B44" s="653" t="s">
        <v>224</v>
      </c>
      <c r="C44" s="146">
        <v>129095.29562094477</v>
      </c>
      <c r="D44" s="146">
        <v>138264.747834907</v>
      </c>
      <c r="E44" s="146">
        <v>167146.22850581151</v>
      </c>
      <c r="F44" s="146">
        <v>200284.76061668561</v>
      </c>
      <c r="G44" s="146">
        <v>247773.39202366196</v>
      </c>
      <c r="H44" s="146">
        <v>226056.28874940128</v>
      </c>
      <c r="I44" s="146">
        <v>242022.96306340297</v>
      </c>
      <c r="J44" s="172">
        <v>276335.00789829093</v>
      </c>
      <c r="K44" s="146">
        <v>298950.41016766481</v>
      </c>
      <c r="L44" s="146">
        <v>346801.01181394065</v>
      </c>
      <c r="M44" s="146">
        <v>411606.05215541582</v>
      </c>
      <c r="N44" s="146">
        <v>488766.61501110566</v>
      </c>
      <c r="O44" s="146">
        <v>591381.5944391418</v>
      </c>
      <c r="P44" s="146">
        <v>769071.47199518455</v>
      </c>
      <c r="Q44" s="146">
        <v>999953.91816492111</v>
      </c>
      <c r="R44" s="146">
        <v>1540884.1640940525</v>
      </c>
      <c r="S44" s="146">
        <v>2096071.0223664755</v>
      </c>
      <c r="T44" s="146">
        <v>3276303.8507549968</v>
      </c>
    </row>
    <row r="45" spans="1:20" x14ac:dyDescent="0.2">
      <c r="A45" s="155">
        <v>25</v>
      </c>
      <c r="B45" s="653" t="s">
        <v>225</v>
      </c>
      <c r="C45" s="146">
        <v>55949.779521444878</v>
      </c>
      <c r="D45" s="146">
        <v>66575.191240324901</v>
      </c>
      <c r="E45" s="146">
        <v>79356.948072989821</v>
      </c>
      <c r="F45" s="146">
        <v>92625.248367807842</v>
      </c>
      <c r="G45" s="146">
        <v>114998.75709634597</v>
      </c>
      <c r="H45" s="146">
        <v>135416.55770662584</v>
      </c>
      <c r="I45" s="146">
        <v>171769.53548640295</v>
      </c>
      <c r="J45" s="172">
        <v>206934.68428710138</v>
      </c>
      <c r="K45" s="146">
        <v>246411.42314618581</v>
      </c>
      <c r="L45" s="146">
        <v>284753.34881984314</v>
      </c>
      <c r="M45" s="146">
        <v>361855.51088216045</v>
      </c>
      <c r="N45" s="146">
        <v>366704.13060214865</v>
      </c>
      <c r="O45" s="146">
        <v>471481.52348555409</v>
      </c>
      <c r="P45" s="146">
        <v>575278.54755303939</v>
      </c>
      <c r="Q45" s="146">
        <v>838538.13844335929</v>
      </c>
      <c r="R45" s="146">
        <v>1331830.3533467038</v>
      </c>
      <c r="S45" s="146">
        <v>1964895.5473397672</v>
      </c>
      <c r="T45" s="146">
        <v>3423269.3928422374</v>
      </c>
    </row>
    <row r="46" spans="1:20" ht="28.5" x14ac:dyDescent="0.2">
      <c r="A46" s="155">
        <v>26</v>
      </c>
      <c r="B46" s="653" t="s">
        <v>226</v>
      </c>
      <c r="C46" s="146">
        <v>1297.7596469219898</v>
      </c>
      <c r="D46" s="146">
        <v>1594.6336842080575</v>
      </c>
      <c r="E46" s="146">
        <v>1816.7620911847102</v>
      </c>
      <c r="F46" s="146">
        <v>2164.5330997852807</v>
      </c>
      <c r="G46" s="146">
        <v>2633.9235857874605</v>
      </c>
      <c r="H46" s="146">
        <v>2888.8709907124194</v>
      </c>
      <c r="I46" s="146">
        <v>3680.3280988318679</v>
      </c>
      <c r="J46" s="172">
        <v>4983.1496039543927</v>
      </c>
      <c r="K46" s="146">
        <v>5435.1671456282347</v>
      </c>
      <c r="L46" s="146">
        <v>6353.6502995601668</v>
      </c>
      <c r="M46" s="146">
        <v>7714.0789595126444</v>
      </c>
      <c r="N46" s="146">
        <v>7751.8346976905132</v>
      </c>
      <c r="O46" s="146">
        <v>9682.5502324501394</v>
      </c>
      <c r="P46" s="146">
        <v>11168.339164143341</v>
      </c>
      <c r="Q46" s="146">
        <v>14862.636781385176</v>
      </c>
      <c r="R46" s="146">
        <v>22987.208370647564</v>
      </c>
      <c r="S46" s="146">
        <v>31993.696880397492</v>
      </c>
      <c r="T46" s="146">
        <v>78892.192512272959</v>
      </c>
    </row>
    <row r="47" spans="1:20" x14ac:dyDescent="0.2">
      <c r="A47" s="155">
        <v>27</v>
      </c>
      <c r="B47" s="653" t="s">
        <v>227</v>
      </c>
      <c r="C47" s="146">
        <v>5438.2704412150279</v>
      </c>
      <c r="D47" s="146">
        <v>6677.0819537939851</v>
      </c>
      <c r="E47" s="146">
        <v>8654.2440782692647</v>
      </c>
      <c r="F47" s="146">
        <v>10476.230630293061</v>
      </c>
      <c r="G47" s="146">
        <v>13082.155875421477</v>
      </c>
      <c r="H47" s="146">
        <v>13152.183544303592</v>
      </c>
      <c r="I47" s="146">
        <v>17448.592793906981</v>
      </c>
      <c r="J47" s="172">
        <v>22676.462142361081</v>
      </c>
      <c r="K47" s="146">
        <v>25751.296368695301</v>
      </c>
      <c r="L47" s="146">
        <v>32841.806473636236</v>
      </c>
      <c r="M47" s="146">
        <v>41397.7401723476</v>
      </c>
      <c r="N47" s="146">
        <v>47775.183554862633</v>
      </c>
      <c r="O47" s="146">
        <v>56973.843799486691</v>
      </c>
      <c r="P47" s="146">
        <v>74878.755582665617</v>
      </c>
      <c r="Q47" s="146">
        <v>106483.85280259984</v>
      </c>
      <c r="R47" s="146">
        <v>165960.93550244175</v>
      </c>
      <c r="S47" s="146">
        <v>225428.15395884839</v>
      </c>
      <c r="T47" s="146">
        <v>386391.87648816063</v>
      </c>
    </row>
    <row r="48" spans="1:20" ht="28.5" x14ac:dyDescent="0.2">
      <c r="A48" s="155">
        <v>28</v>
      </c>
      <c r="B48" s="653" t="s">
        <v>228</v>
      </c>
      <c r="C48" s="146">
        <v>13662.519344403559</v>
      </c>
      <c r="D48" s="146">
        <v>17275.207236602568</v>
      </c>
      <c r="E48" s="146">
        <v>19959.43729767076</v>
      </c>
      <c r="F48" s="146">
        <v>23216.689523201083</v>
      </c>
      <c r="G48" s="146">
        <v>31053.924928819259</v>
      </c>
      <c r="H48" s="146">
        <v>27764.604175134424</v>
      </c>
      <c r="I48" s="146">
        <v>37353.540511873092</v>
      </c>
      <c r="J48" s="172">
        <v>48796.47286672888</v>
      </c>
      <c r="K48" s="146">
        <v>48849.99581250122</v>
      </c>
      <c r="L48" s="146">
        <v>56763.80932335183</v>
      </c>
      <c r="M48" s="146">
        <v>72155.817568215134</v>
      </c>
      <c r="N48" s="146">
        <v>74118.072630606097</v>
      </c>
      <c r="O48" s="146">
        <v>89308.667429361609</v>
      </c>
      <c r="P48" s="146">
        <v>116575.83173466148</v>
      </c>
      <c r="Q48" s="146">
        <v>186598.76357086797</v>
      </c>
      <c r="R48" s="146">
        <v>279900.90300007915</v>
      </c>
      <c r="S48" s="146">
        <v>330987.23230737762</v>
      </c>
      <c r="T48" s="146">
        <v>782581.550608536</v>
      </c>
    </row>
    <row r="49" spans="1:20" x14ac:dyDescent="0.2">
      <c r="A49" s="155">
        <v>29</v>
      </c>
      <c r="B49" s="653" t="s">
        <v>229</v>
      </c>
      <c r="C49" s="146">
        <v>8696.7624563514746</v>
      </c>
      <c r="D49" s="146">
        <v>10903.374968022303</v>
      </c>
      <c r="E49" s="146">
        <v>13736.956898848101</v>
      </c>
      <c r="F49" s="146">
        <v>16846.057968480651</v>
      </c>
      <c r="G49" s="146">
        <v>21285.785167871767</v>
      </c>
      <c r="H49" s="146">
        <v>18410.192106646842</v>
      </c>
      <c r="I49" s="146">
        <v>24533.734658270438</v>
      </c>
      <c r="J49" s="172">
        <v>28897.825587562453</v>
      </c>
      <c r="K49" s="146">
        <v>31225.099178195647</v>
      </c>
      <c r="L49" s="146">
        <v>33883.867942380399</v>
      </c>
      <c r="M49" s="146">
        <v>42288.343031504308</v>
      </c>
      <c r="N49" s="146">
        <v>45743.005584486207</v>
      </c>
      <c r="O49" s="146">
        <v>54153.802781300292</v>
      </c>
      <c r="P49" s="146">
        <v>66217.674510777753</v>
      </c>
      <c r="Q49" s="146">
        <v>99128.994893865485</v>
      </c>
      <c r="R49" s="146">
        <v>144459.52237129395</v>
      </c>
      <c r="S49" s="146">
        <v>175070.49888407925</v>
      </c>
      <c r="T49" s="146">
        <v>289403.43603285408</v>
      </c>
    </row>
    <row r="50" spans="1:20" ht="28.5" x14ac:dyDescent="0.2">
      <c r="A50" s="155">
        <v>31</v>
      </c>
      <c r="B50" s="653" t="s">
        <v>230</v>
      </c>
      <c r="C50" s="146">
        <v>4100.6641228515118</v>
      </c>
      <c r="D50" s="146">
        <v>5046.5333103256598</v>
      </c>
      <c r="E50" s="146">
        <v>6758.368596320106</v>
      </c>
      <c r="F50" s="146">
        <v>8657.0330651574823</v>
      </c>
      <c r="G50" s="146">
        <v>10632.422651027178</v>
      </c>
      <c r="H50" s="146">
        <v>9716.2375671313912</v>
      </c>
      <c r="I50" s="146">
        <v>13154.589943792069</v>
      </c>
      <c r="J50" s="172">
        <v>17579.833433561686</v>
      </c>
      <c r="K50" s="146">
        <v>17382.935199677508</v>
      </c>
      <c r="L50" s="146">
        <v>18527.367094989982</v>
      </c>
      <c r="M50" s="146">
        <v>21467.854924549873</v>
      </c>
      <c r="N50" s="146">
        <v>20059.557466965023</v>
      </c>
      <c r="O50" s="146">
        <v>24727.400420408365</v>
      </c>
      <c r="P50" s="146">
        <v>32396.327115325414</v>
      </c>
      <c r="Q50" s="146">
        <v>37497.327255091499</v>
      </c>
      <c r="R50" s="146">
        <v>52982.153246680107</v>
      </c>
      <c r="S50" s="146">
        <v>84527.839844462738</v>
      </c>
      <c r="T50" s="146">
        <v>197174.77139139464</v>
      </c>
    </row>
    <row r="51" spans="1:20" ht="28.5" x14ac:dyDescent="0.2">
      <c r="A51" s="155">
        <v>34</v>
      </c>
      <c r="B51" s="653" t="s">
        <v>231</v>
      </c>
      <c r="C51" s="146">
        <v>9090.171356206476</v>
      </c>
      <c r="D51" s="146">
        <v>11600.412158327033</v>
      </c>
      <c r="E51" s="146">
        <v>17029.075288748667</v>
      </c>
      <c r="F51" s="146">
        <v>23136.373601214251</v>
      </c>
      <c r="G51" s="146">
        <v>26752.868411979252</v>
      </c>
      <c r="H51" s="146">
        <v>23621.225238323455</v>
      </c>
      <c r="I51" s="146">
        <v>29420.596250194922</v>
      </c>
      <c r="J51" s="172">
        <v>37027.098884046878</v>
      </c>
      <c r="K51" s="146">
        <v>36328.760144655207</v>
      </c>
      <c r="L51" s="146">
        <v>42971.715600162483</v>
      </c>
      <c r="M51" s="146">
        <v>57359.31473592305</v>
      </c>
      <c r="N51" s="146">
        <v>59525.298640851048</v>
      </c>
      <c r="O51" s="146">
        <v>75497.197217445821</v>
      </c>
      <c r="P51" s="146">
        <v>86812.462786967895</v>
      </c>
      <c r="Q51" s="146">
        <v>125732.90564955215</v>
      </c>
      <c r="R51" s="146">
        <v>179310.97481743488</v>
      </c>
      <c r="S51" s="146">
        <v>203514.59453406491</v>
      </c>
      <c r="T51" s="146">
        <v>312963.35235018627</v>
      </c>
    </row>
    <row r="52" spans="1:20" ht="29.25" thickBot="1" x14ac:dyDescent="0.25">
      <c r="A52" s="654">
        <v>36</v>
      </c>
      <c r="B52" s="655" t="s">
        <v>232</v>
      </c>
      <c r="C52" s="656">
        <v>8296.6773124358333</v>
      </c>
      <c r="D52" s="656">
        <v>11093.008316649109</v>
      </c>
      <c r="E52" s="656">
        <v>16084.833300157448</v>
      </c>
      <c r="F52" s="656">
        <v>20539.133109341292</v>
      </c>
      <c r="G52" s="656">
        <v>24428.046601883099</v>
      </c>
      <c r="H52" s="656">
        <v>22529.9708907323</v>
      </c>
      <c r="I52" s="656">
        <v>33349.136822928464</v>
      </c>
      <c r="J52" s="657">
        <v>46235.91979621628</v>
      </c>
      <c r="K52" s="656">
        <v>49713.099122946332</v>
      </c>
      <c r="L52" s="656">
        <v>56925.421343910428</v>
      </c>
      <c r="M52" s="656">
        <v>58944.761286874578</v>
      </c>
      <c r="N52" s="656">
        <v>60415.183767566392</v>
      </c>
      <c r="O52" s="656">
        <v>75794.348362531789</v>
      </c>
      <c r="P52" s="656">
        <v>95843.623887917565</v>
      </c>
      <c r="Q52" s="656">
        <v>149303.24852439566</v>
      </c>
      <c r="R52" s="656">
        <v>204270.9722097528</v>
      </c>
      <c r="S52" s="656">
        <v>247863.4124971549</v>
      </c>
      <c r="T52" s="656">
        <v>410723.73012531491</v>
      </c>
    </row>
    <row r="53" spans="1:20" ht="15" thickBot="1" x14ac:dyDescent="0.25">
      <c r="A53" s="654"/>
      <c r="B53" s="150"/>
      <c r="C53" s="663"/>
      <c r="D53" s="663"/>
      <c r="E53" s="663"/>
      <c r="F53" s="663"/>
      <c r="G53" s="663"/>
      <c r="H53" s="663"/>
      <c r="I53" s="663"/>
      <c r="J53" s="664"/>
      <c r="K53" s="656"/>
      <c r="L53" s="656"/>
      <c r="M53" s="656"/>
      <c r="N53" s="656"/>
      <c r="O53" s="656"/>
      <c r="P53" s="656"/>
      <c r="Q53" s="656"/>
      <c r="R53" s="665"/>
      <c r="S53" s="665"/>
      <c r="T53" s="665"/>
    </row>
    <row r="54" spans="1:20" x14ac:dyDescent="0.2">
      <c r="A54" s="145"/>
      <c r="B54" s="145"/>
      <c r="C54" s="158"/>
      <c r="D54" s="158"/>
      <c r="E54" s="158"/>
      <c r="F54" s="158"/>
      <c r="G54" s="158"/>
      <c r="H54" s="158"/>
      <c r="I54" s="158"/>
      <c r="J54" s="158"/>
      <c r="K54" s="151"/>
      <c r="L54" s="151"/>
      <c r="M54" s="151"/>
      <c r="N54" s="151"/>
      <c r="O54" s="151"/>
      <c r="P54" s="151"/>
      <c r="Q54" s="151"/>
      <c r="R54" s="151"/>
      <c r="S54" s="151"/>
      <c r="T54" s="151"/>
    </row>
    <row r="55" spans="1:20" ht="15" thickBot="1" x14ac:dyDescent="0.25">
      <c r="A55" s="145"/>
      <c r="B55" s="145"/>
      <c r="C55" s="145"/>
      <c r="D55" s="145"/>
      <c r="E55" s="145"/>
      <c r="F55" s="145"/>
      <c r="G55" s="145"/>
      <c r="H55" s="145"/>
      <c r="I55" s="145"/>
      <c r="J55" s="145"/>
      <c r="K55" s="658"/>
      <c r="L55" s="658"/>
      <c r="M55" s="658"/>
      <c r="N55" s="658"/>
      <c r="O55" s="658"/>
      <c r="P55" s="658"/>
      <c r="Q55" s="658"/>
      <c r="R55" s="658"/>
      <c r="S55" s="658"/>
      <c r="T55" s="658"/>
    </row>
    <row r="56" spans="1:20" x14ac:dyDescent="0.2">
      <c r="A56" s="645" t="s">
        <v>216</v>
      </c>
      <c r="B56" s="142"/>
      <c r="C56" s="142"/>
      <c r="D56" s="142"/>
      <c r="E56" s="142"/>
      <c r="F56" s="142"/>
      <c r="G56" s="142"/>
      <c r="H56" s="142"/>
      <c r="I56" s="142"/>
      <c r="J56" s="167"/>
      <c r="K56" s="660"/>
      <c r="L56" s="660"/>
      <c r="M56" s="660"/>
      <c r="N56" s="660"/>
      <c r="O56" s="660"/>
      <c r="P56" s="660"/>
      <c r="Q56" s="660"/>
      <c r="R56" s="660"/>
      <c r="S56" s="660"/>
      <c r="T56" s="660"/>
    </row>
    <row r="57" spans="1:20" ht="15" x14ac:dyDescent="0.25">
      <c r="A57" s="144" t="s">
        <v>155</v>
      </c>
      <c r="B57" s="145"/>
      <c r="C57" s="145"/>
      <c r="D57" s="145"/>
      <c r="E57" s="145"/>
      <c r="F57" s="145"/>
      <c r="G57" s="145"/>
      <c r="H57" s="145"/>
      <c r="I57" s="145"/>
      <c r="J57" s="168"/>
      <c r="K57" s="658"/>
      <c r="L57" s="658"/>
      <c r="M57" s="658"/>
      <c r="N57" s="658"/>
      <c r="O57" s="658"/>
      <c r="P57" s="658"/>
      <c r="Q57" s="658"/>
      <c r="R57" s="658"/>
      <c r="S57" s="658"/>
      <c r="T57" s="658"/>
    </row>
    <row r="58" spans="1:20" x14ac:dyDescent="0.2">
      <c r="A58" s="646" t="s">
        <v>347</v>
      </c>
      <c r="B58" s="145"/>
      <c r="C58" s="145"/>
      <c r="D58" s="145"/>
      <c r="E58" s="145"/>
      <c r="F58" s="145"/>
      <c r="G58" s="145"/>
      <c r="H58" s="145"/>
      <c r="I58" s="145"/>
      <c r="J58" s="168"/>
      <c r="K58" s="658"/>
      <c r="L58" s="658"/>
      <c r="M58" s="658"/>
      <c r="N58" s="658"/>
      <c r="O58" s="658"/>
      <c r="P58" s="658"/>
      <c r="Q58" s="658"/>
      <c r="R58" s="658"/>
      <c r="S58" s="658"/>
      <c r="T58" s="658"/>
    </row>
    <row r="59" spans="1:20" ht="15" x14ac:dyDescent="0.25">
      <c r="A59" s="144" t="s">
        <v>156</v>
      </c>
      <c r="B59" s="145"/>
      <c r="C59" s="145"/>
      <c r="D59" s="145"/>
      <c r="E59" s="145"/>
      <c r="F59" s="145"/>
      <c r="G59" s="145"/>
      <c r="H59" s="145"/>
      <c r="I59" s="145"/>
      <c r="J59" s="168"/>
      <c r="K59" s="658"/>
      <c r="L59" s="658"/>
      <c r="M59" s="658"/>
      <c r="N59" s="658"/>
      <c r="O59" s="658"/>
      <c r="P59" s="658"/>
      <c r="Q59" s="658"/>
      <c r="R59" s="658"/>
      <c r="S59" s="658"/>
      <c r="T59" s="658"/>
    </row>
    <row r="60" spans="1:20" ht="15" x14ac:dyDescent="0.25">
      <c r="A60" s="144" t="s">
        <v>157</v>
      </c>
      <c r="B60" s="145"/>
      <c r="C60" s="145"/>
      <c r="D60" s="145"/>
      <c r="E60" s="145"/>
      <c r="F60" s="145"/>
      <c r="G60" s="145"/>
      <c r="H60" s="145"/>
      <c r="I60" s="145"/>
      <c r="J60" s="168"/>
      <c r="K60" s="658"/>
      <c r="L60" s="658"/>
      <c r="M60" s="658"/>
      <c r="N60" s="658"/>
      <c r="O60" s="658"/>
      <c r="P60" s="658"/>
      <c r="Q60" s="658"/>
      <c r="R60" s="658"/>
      <c r="S60" s="658"/>
      <c r="T60" s="658"/>
    </row>
    <row r="61" spans="1:20" ht="15.75" x14ac:dyDescent="0.25">
      <c r="A61" s="147" t="s">
        <v>158</v>
      </c>
      <c r="B61" s="145"/>
      <c r="C61" s="145"/>
      <c r="D61" s="145"/>
      <c r="E61" s="145"/>
      <c r="F61" s="145"/>
      <c r="G61" s="145"/>
      <c r="H61" s="145"/>
      <c r="I61" s="145"/>
      <c r="J61" s="168"/>
      <c r="K61" s="658"/>
      <c r="L61" s="658"/>
      <c r="M61" s="658"/>
      <c r="N61" s="658"/>
      <c r="O61" s="658"/>
      <c r="P61" s="658"/>
      <c r="Q61" s="658"/>
      <c r="R61" s="658"/>
      <c r="S61" s="658"/>
      <c r="T61" s="658"/>
    </row>
    <row r="62" spans="1:20" ht="15" x14ac:dyDescent="0.25">
      <c r="A62" s="647" t="s">
        <v>159</v>
      </c>
      <c r="B62" s="648" t="s">
        <v>169</v>
      </c>
      <c r="C62" s="649">
        <v>2004</v>
      </c>
      <c r="D62" s="649">
        <v>2005</v>
      </c>
      <c r="E62" s="649">
        <v>2006</v>
      </c>
      <c r="F62" s="649">
        <v>2007</v>
      </c>
      <c r="G62" s="649">
        <v>2008</v>
      </c>
      <c r="H62" s="649">
        <v>2009</v>
      </c>
      <c r="I62" s="649">
        <v>2010</v>
      </c>
      <c r="J62" s="650">
        <v>2011</v>
      </c>
      <c r="K62" s="649">
        <v>2012</v>
      </c>
      <c r="L62" s="649">
        <v>2013</v>
      </c>
      <c r="M62" s="649">
        <v>2014</v>
      </c>
      <c r="N62" s="649">
        <v>2015</v>
      </c>
      <c r="O62" s="649">
        <v>2016</v>
      </c>
      <c r="P62" s="649">
        <v>2017</v>
      </c>
      <c r="Q62" s="649">
        <v>2018</v>
      </c>
      <c r="R62" s="649">
        <v>2019</v>
      </c>
      <c r="S62" s="649">
        <v>2020</v>
      </c>
      <c r="T62" s="649">
        <v>2021</v>
      </c>
    </row>
    <row r="63" spans="1:20" ht="15" x14ac:dyDescent="0.25">
      <c r="A63" s="155"/>
      <c r="B63" s="161" t="s">
        <v>351</v>
      </c>
      <c r="C63" s="651">
        <v>775198.11212627287</v>
      </c>
      <c r="D63" s="651">
        <v>926698.97626493778</v>
      </c>
      <c r="E63" s="651">
        <v>1096848.5607768679</v>
      </c>
      <c r="F63" s="651">
        <v>1309819.728489154</v>
      </c>
      <c r="G63" s="651">
        <v>1583668.8035280826</v>
      </c>
      <c r="H63" s="651">
        <v>1677401.4349236027</v>
      </c>
      <c r="I63" s="651">
        <v>2030433.0687196199</v>
      </c>
      <c r="J63" s="652">
        <v>2527090.4561676532</v>
      </c>
      <c r="K63" s="651">
        <v>2894184.2152665332</v>
      </c>
      <c r="L63" s="651">
        <v>3482936.4254537262</v>
      </c>
      <c r="M63" s="651">
        <v>4202406.6471743695</v>
      </c>
      <c r="N63" s="651">
        <v>4630236.4150002785</v>
      </c>
      <c r="O63" s="651">
        <v>5578831.9020765778</v>
      </c>
      <c r="P63" s="651">
        <v>6801600.9726066962</v>
      </c>
      <c r="Q63" s="651">
        <v>8798328.0191416219</v>
      </c>
      <c r="R63" s="651">
        <v>13524518.003267534</v>
      </c>
      <c r="S63" s="651">
        <v>19060380.985318802</v>
      </c>
      <c r="T63" s="651">
        <v>37494865.036098331</v>
      </c>
    </row>
    <row r="64" spans="1:20" ht="28.5" x14ac:dyDescent="0.2">
      <c r="A64" s="155">
        <v>15</v>
      </c>
      <c r="B64" s="653" t="s">
        <v>217</v>
      </c>
      <c r="C64" s="146">
        <v>106444.29035299347</v>
      </c>
      <c r="D64" s="146">
        <v>127035.73173521046</v>
      </c>
      <c r="E64" s="146">
        <v>152361.76058193477</v>
      </c>
      <c r="F64" s="146">
        <v>183980.85005713848</v>
      </c>
      <c r="G64" s="146">
        <v>225017.32739280758</v>
      </c>
      <c r="H64" s="146">
        <v>242203.22174960945</v>
      </c>
      <c r="I64" s="146">
        <v>308994.09334443149</v>
      </c>
      <c r="J64" s="172">
        <v>394903.20202262187</v>
      </c>
      <c r="K64" s="146">
        <v>452669.2805576385</v>
      </c>
      <c r="L64" s="146">
        <v>532826.78213868779</v>
      </c>
      <c r="M64" s="146">
        <v>660841.01999123464</v>
      </c>
      <c r="N64" s="146">
        <v>702510.00563119282</v>
      </c>
      <c r="O64" s="146">
        <v>855870.40494399285</v>
      </c>
      <c r="P64" s="146">
        <v>1042382.1605579858</v>
      </c>
      <c r="Q64" s="146">
        <v>1433081.5235191248</v>
      </c>
      <c r="R64" s="146">
        <v>2177113.0617648065</v>
      </c>
      <c r="S64" s="146">
        <v>2939226.5292945895</v>
      </c>
      <c r="T64" s="146">
        <v>5326928.2141653169</v>
      </c>
    </row>
    <row r="65" spans="1:20" x14ac:dyDescent="0.2">
      <c r="A65" s="155">
        <v>17</v>
      </c>
      <c r="B65" s="653" t="s">
        <v>218</v>
      </c>
      <c r="C65" s="146">
        <v>194971.25329471717</v>
      </c>
      <c r="D65" s="146">
        <v>230095.64349149365</v>
      </c>
      <c r="E65" s="146">
        <v>263659.53772347129</v>
      </c>
      <c r="F65" s="146">
        <v>326251.55123610853</v>
      </c>
      <c r="G65" s="146">
        <v>408399.03864827682</v>
      </c>
      <c r="H65" s="146">
        <v>464215.44558835938</v>
      </c>
      <c r="I65" s="146">
        <v>578689.08905907255</v>
      </c>
      <c r="J65" s="172">
        <v>740177.36755732377</v>
      </c>
      <c r="K65" s="146">
        <v>897293.06009158096</v>
      </c>
      <c r="L65" s="146">
        <v>1075487.1433727005</v>
      </c>
      <c r="M65" s="146">
        <v>1280451.0722830482</v>
      </c>
      <c r="N65" s="146">
        <v>1337043.8099815696</v>
      </c>
      <c r="O65" s="146">
        <v>1598852.4138772627</v>
      </c>
      <c r="P65" s="146">
        <v>1987890.7312493734</v>
      </c>
      <c r="Q65" s="146">
        <v>2530885.8879429186</v>
      </c>
      <c r="R65" s="146">
        <v>4171897.5615899386</v>
      </c>
      <c r="S65" s="146">
        <v>5871721.0000543464</v>
      </c>
      <c r="T65" s="146">
        <v>10175704.532491565</v>
      </c>
    </row>
    <row r="66" spans="1:20" ht="28.5" x14ac:dyDescent="0.2">
      <c r="A66" s="155">
        <v>18</v>
      </c>
      <c r="B66" s="653" t="s">
        <v>219</v>
      </c>
      <c r="C66" s="146">
        <v>33092.6256753669</v>
      </c>
      <c r="D66" s="146">
        <v>35887.650353398341</v>
      </c>
      <c r="E66" s="146">
        <v>39243.042525638179</v>
      </c>
      <c r="F66" s="146">
        <v>46326.126297126044</v>
      </c>
      <c r="G66" s="146">
        <v>49946.453941975327</v>
      </c>
      <c r="H66" s="146">
        <v>49500.571353295229</v>
      </c>
      <c r="I66" s="146">
        <v>69273.773964872205</v>
      </c>
      <c r="J66" s="172">
        <v>89916.883811550841</v>
      </c>
      <c r="K66" s="146">
        <v>98893.753535048338</v>
      </c>
      <c r="L66" s="146">
        <v>124847.42465995291</v>
      </c>
      <c r="M66" s="146">
        <v>156687.29180248166</v>
      </c>
      <c r="N66" s="146">
        <v>166042.32683069663</v>
      </c>
      <c r="O66" s="146">
        <v>204139.53323512073</v>
      </c>
      <c r="P66" s="146">
        <v>225068.82767886284</v>
      </c>
      <c r="Q66" s="146">
        <v>285729.56201761018</v>
      </c>
      <c r="R66" s="146">
        <v>450382.27400136209</v>
      </c>
      <c r="S66" s="146">
        <v>580654.2421522782</v>
      </c>
      <c r="T66" s="146">
        <v>720856.57242389885</v>
      </c>
    </row>
    <row r="67" spans="1:20" ht="28.5" x14ac:dyDescent="0.2">
      <c r="A67" s="155">
        <v>19</v>
      </c>
      <c r="B67" s="653" t="s">
        <v>220</v>
      </c>
      <c r="C67" s="146">
        <v>114328.37000236689</v>
      </c>
      <c r="D67" s="146">
        <v>153004.79834292695</v>
      </c>
      <c r="E67" s="146">
        <v>171722.95433346124</v>
      </c>
      <c r="F67" s="146">
        <v>195702.90692995174</v>
      </c>
      <c r="G67" s="146">
        <v>235134.59531659703</v>
      </c>
      <c r="H67" s="146">
        <v>252261.33685162442</v>
      </c>
      <c r="I67" s="146">
        <v>287345.2137328824</v>
      </c>
      <c r="J67" s="172">
        <v>303162.54848303029</v>
      </c>
      <c r="K67" s="146">
        <v>330261.71965811041</v>
      </c>
      <c r="L67" s="146">
        <v>382503.02846645727</v>
      </c>
      <c r="M67" s="146">
        <v>415388.50363505073</v>
      </c>
      <c r="N67" s="146">
        <v>434509.62599400617</v>
      </c>
      <c r="O67" s="146">
        <v>514753.35124032665</v>
      </c>
      <c r="P67" s="146">
        <v>549896.84955401882</v>
      </c>
      <c r="Q67" s="146">
        <v>598354.085719903</v>
      </c>
      <c r="R67" s="146">
        <v>872666.93113162182</v>
      </c>
      <c r="S67" s="146">
        <v>899582.52144413767</v>
      </c>
      <c r="T67" s="146">
        <v>1455691.1561817946</v>
      </c>
    </row>
    <row r="68" spans="1:20" ht="28.5" x14ac:dyDescent="0.2">
      <c r="A68" s="155">
        <v>20</v>
      </c>
      <c r="B68" s="653" t="s">
        <v>221</v>
      </c>
      <c r="C68" s="146">
        <v>1532.6905956647597</v>
      </c>
      <c r="D68" s="146">
        <v>1612.0062024673455</v>
      </c>
      <c r="E68" s="146">
        <v>1922.945733460369</v>
      </c>
      <c r="F68" s="146">
        <v>2309.6641598916503</v>
      </c>
      <c r="G68" s="146">
        <v>2460.948815617814</v>
      </c>
      <c r="H68" s="146">
        <v>2765.5711638539565</v>
      </c>
      <c r="I68" s="146">
        <v>3852.3506132987632</v>
      </c>
      <c r="J68" s="172">
        <v>5051.5352814738062</v>
      </c>
      <c r="K68" s="146">
        <v>5621.2342615290736</v>
      </c>
      <c r="L68" s="146">
        <v>6400.2346890717135</v>
      </c>
      <c r="M68" s="146">
        <v>7568.7867316912016</v>
      </c>
      <c r="N68" s="146">
        <v>7897.4632562316783</v>
      </c>
      <c r="O68" s="146">
        <v>9315.8095682387775</v>
      </c>
      <c r="P68" s="146">
        <v>9022.9728124583162</v>
      </c>
      <c r="Q68" s="146">
        <v>10400.800886899893</v>
      </c>
      <c r="R68" s="146">
        <v>13230.576697471712</v>
      </c>
      <c r="S68" s="146">
        <v>12548.415468671739</v>
      </c>
      <c r="T68" s="146">
        <v>34833.672733676103</v>
      </c>
    </row>
    <row r="69" spans="1:20" x14ac:dyDescent="0.2">
      <c r="A69" s="155">
        <v>21</v>
      </c>
      <c r="B69" s="653" t="s">
        <v>222</v>
      </c>
      <c r="C69" s="146">
        <v>190607.43985130929</v>
      </c>
      <c r="D69" s="146">
        <v>224017.21950068994</v>
      </c>
      <c r="E69" s="146">
        <v>277569.27714278805</v>
      </c>
      <c r="F69" s="146">
        <v>326124.81370902923</v>
      </c>
      <c r="G69" s="146">
        <v>378484.69984642603</v>
      </c>
      <c r="H69" s="146">
        <v>388090.28716071462</v>
      </c>
      <c r="I69" s="146">
        <v>442387.39038371854</v>
      </c>
      <c r="J69" s="172">
        <v>578558.86213079304</v>
      </c>
      <c r="K69" s="146">
        <v>649823.88280272065</v>
      </c>
      <c r="L69" s="146">
        <v>826113.13803838403</v>
      </c>
      <c r="M69" s="146">
        <v>1026813.3463400241</v>
      </c>
      <c r="N69" s="146">
        <v>1264551.2212377395</v>
      </c>
      <c r="O69" s="146">
        <v>1507012.409181104</v>
      </c>
      <c r="P69" s="146">
        <v>1869625.4703195775</v>
      </c>
      <c r="Q69" s="146">
        <v>2362082.0410895427</v>
      </c>
      <c r="R69" s="146">
        <v>3416778.0621715439</v>
      </c>
      <c r="S69" s="146">
        <v>5407991.1617558226</v>
      </c>
      <c r="T69" s="146">
        <v>13954578.885823287</v>
      </c>
    </row>
    <row r="70" spans="1:20" ht="28.5" x14ac:dyDescent="0.2">
      <c r="A70" s="155">
        <v>22</v>
      </c>
      <c r="B70" s="653" t="s">
        <v>223</v>
      </c>
      <c r="C70" s="146">
        <v>4575.5509369566425</v>
      </c>
      <c r="D70" s="146">
        <v>5310.505646636203</v>
      </c>
      <c r="E70" s="146">
        <v>6066.6680779075014</v>
      </c>
      <c r="F70" s="146">
        <v>7521.1938555565957</v>
      </c>
      <c r="G70" s="146">
        <v>9209.3847407231169</v>
      </c>
      <c r="H70" s="146">
        <v>10107.212111292114</v>
      </c>
      <c r="I70" s="146">
        <v>13060.578937329497</v>
      </c>
      <c r="J70" s="172">
        <v>16896.518714972019</v>
      </c>
      <c r="K70" s="146">
        <v>20607.273705696814</v>
      </c>
      <c r="L70" s="146">
        <v>27021.46235535825</v>
      </c>
      <c r="M70" s="146">
        <v>39272.748625828208</v>
      </c>
      <c r="N70" s="146">
        <v>52487.76550386411</v>
      </c>
      <c r="O70" s="146">
        <v>65716.815532075721</v>
      </c>
      <c r="P70" s="146">
        <v>77364.706726587858</v>
      </c>
      <c r="Q70" s="146">
        <v>104356.24211642618</v>
      </c>
      <c r="R70" s="146">
        <v>173749.50015014835</v>
      </c>
      <c r="S70" s="146">
        <v>292199.75119544187</v>
      </c>
      <c r="T70" s="146">
        <v>513942.03327062959</v>
      </c>
    </row>
    <row r="71" spans="1:20" ht="28.5" x14ac:dyDescent="0.2">
      <c r="A71" s="155">
        <v>24</v>
      </c>
      <c r="B71" s="653" t="s">
        <v>224</v>
      </c>
      <c r="C71" s="146">
        <v>63037.216406397973</v>
      </c>
      <c r="D71" s="146">
        <v>67514.658754389209</v>
      </c>
      <c r="E71" s="146">
        <v>81617.482086811448</v>
      </c>
      <c r="F71" s="146">
        <v>97799.023095069686</v>
      </c>
      <c r="G71" s="146">
        <v>120987.7157615711</v>
      </c>
      <c r="H71" s="146">
        <v>110383.25699926779</v>
      </c>
      <c r="I71" s="146">
        <v>118179.78203281754</v>
      </c>
      <c r="J71" s="172">
        <v>134934.34915471927</v>
      </c>
      <c r="K71" s="146">
        <v>145977.44720190304</v>
      </c>
      <c r="L71" s="146">
        <v>169342.88989014336</v>
      </c>
      <c r="M71" s="146">
        <v>200987.18283344206</v>
      </c>
      <c r="N71" s="146">
        <v>238664.67584647518</v>
      </c>
      <c r="O71" s="146">
        <v>288771.55722917465</v>
      </c>
      <c r="P71" s="146">
        <v>375537.50180406997</v>
      </c>
      <c r="Q71" s="146">
        <v>488277.37085688848</v>
      </c>
      <c r="R71" s="146">
        <v>752413.54103556764</v>
      </c>
      <c r="S71" s="146">
        <v>1023511.2132053415</v>
      </c>
      <c r="T71" s="146">
        <v>1599818.7529588798</v>
      </c>
    </row>
    <row r="72" spans="1:20" x14ac:dyDescent="0.2">
      <c r="A72" s="155">
        <v>25</v>
      </c>
      <c r="B72" s="653" t="s">
        <v>225</v>
      </c>
      <c r="C72" s="146">
        <v>31455.821088901961</v>
      </c>
      <c r="D72" s="146">
        <v>37429.589938105477</v>
      </c>
      <c r="E72" s="146">
        <v>44615.688964216068</v>
      </c>
      <c r="F72" s="146">
        <v>52075.33016025777</v>
      </c>
      <c r="G72" s="146">
        <v>64654.058686366305</v>
      </c>
      <c r="H72" s="146">
        <v>76133.258220649848</v>
      </c>
      <c r="I72" s="146">
        <v>96571.457885962242</v>
      </c>
      <c r="J72" s="172">
        <v>116341.84194646444</v>
      </c>
      <c r="K72" s="146">
        <v>138536.26782885252</v>
      </c>
      <c r="L72" s="146">
        <v>160092.6843958252</v>
      </c>
      <c r="M72" s="146">
        <v>203440.69820649951</v>
      </c>
      <c r="N72" s="146">
        <v>206166.66631119262</v>
      </c>
      <c r="O72" s="146">
        <v>265074.11783097434</v>
      </c>
      <c r="P72" s="146">
        <v>323430.39102014445</v>
      </c>
      <c r="Q72" s="146">
        <v>471438.9562336927</v>
      </c>
      <c r="R72" s="146">
        <v>748775.37809752394</v>
      </c>
      <c r="S72" s="146">
        <v>1104694.3048597677</v>
      </c>
      <c r="T72" s="146">
        <v>1924614.3681242983</v>
      </c>
    </row>
    <row r="73" spans="1:20" ht="28.5" x14ac:dyDescent="0.2">
      <c r="A73" s="155">
        <v>26</v>
      </c>
      <c r="B73" s="653" t="s">
        <v>226</v>
      </c>
      <c r="C73" s="146">
        <v>1158.8793549161433</v>
      </c>
      <c r="D73" s="146">
        <v>1423.9832927966452</v>
      </c>
      <c r="E73" s="146">
        <v>1622.3405352923569</v>
      </c>
      <c r="F73" s="146">
        <v>1932.8946837908516</v>
      </c>
      <c r="G73" s="146">
        <v>2352.053150393011</v>
      </c>
      <c r="H73" s="146">
        <v>2579.7172520298072</v>
      </c>
      <c r="I73" s="146">
        <v>3286.4762463294642</v>
      </c>
      <c r="J73" s="172">
        <v>4449.8757625713406</v>
      </c>
      <c r="K73" s="146">
        <v>4853.5204577567583</v>
      </c>
      <c r="L73" s="146">
        <v>5673.7117523886564</v>
      </c>
      <c r="M73" s="146">
        <v>6888.5535696654206</v>
      </c>
      <c r="N73" s="146">
        <v>6922.2688617133181</v>
      </c>
      <c r="O73" s="146">
        <v>8646.3680651024879</v>
      </c>
      <c r="P73" s="146">
        <v>9973.154672149507</v>
      </c>
      <c r="Q73" s="146">
        <v>13272.105483027059</v>
      </c>
      <c r="R73" s="146">
        <v>20527.222641790428</v>
      </c>
      <c r="S73" s="146">
        <v>28569.878012524165</v>
      </c>
      <c r="T73" s="146">
        <v>70449.511497284882</v>
      </c>
    </row>
    <row r="74" spans="1:20" x14ac:dyDescent="0.2">
      <c r="A74" s="155">
        <v>27</v>
      </c>
      <c r="B74" s="653" t="s">
        <v>227</v>
      </c>
      <c r="C74" s="146">
        <v>3665.1328990525099</v>
      </c>
      <c r="D74" s="146">
        <v>4500.0323178213412</v>
      </c>
      <c r="E74" s="146">
        <v>5832.5445618346894</v>
      </c>
      <c r="F74" s="146">
        <v>7060.4759281831593</v>
      </c>
      <c r="G74" s="146">
        <v>8816.7442954212038</v>
      </c>
      <c r="H74" s="146">
        <v>8863.9395785241977</v>
      </c>
      <c r="I74" s="146">
        <v>11759.51291543914</v>
      </c>
      <c r="J74" s="172">
        <v>15282.845590429533</v>
      </c>
      <c r="K74" s="146">
        <v>17355.136073937065</v>
      </c>
      <c r="L74" s="146">
        <v>22133.799095130453</v>
      </c>
      <c r="M74" s="146">
        <v>27900.087186212004</v>
      </c>
      <c r="N74" s="146">
        <v>32198.177508450237</v>
      </c>
      <c r="O74" s="146">
        <v>38397.632400260576</v>
      </c>
      <c r="P74" s="146">
        <v>50464.682382515632</v>
      </c>
      <c r="Q74" s="146">
        <v>71764.998880319938</v>
      </c>
      <c r="R74" s="146">
        <v>111849.69398683132</v>
      </c>
      <c r="S74" s="146">
        <v>151927.74106737017</v>
      </c>
      <c r="T74" s="146">
        <v>260409.55369019619</v>
      </c>
    </row>
    <row r="75" spans="1:20" ht="28.5" x14ac:dyDescent="0.2">
      <c r="A75" s="155">
        <v>28</v>
      </c>
      <c r="B75" s="653" t="s">
        <v>228</v>
      </c>
      <c r="C75" s="146">
        <v>11101.555260731884</v>
      </c>
      <c r="D75" s="146">
        <v>14037.064683556793</v>
      </c>
      <c r="E75" s="146">
        <v>16218.150587575852</v>
      </c>
      <c r="F75" s="146">
        <v>18864.848803939498</v>
      </c>
      <c r="G75" s="146">
        <v>25233.037551095702</v>
      </c>
      <c r="H75" s="146">
        <v>22560.281875747845</v>
      </c>
      <c r="I75" s="146">
        <v>30351.824851864418</v>
      </c>
      <c r="J75" s="172">
        <v>39649.842492679985</v>
      </c>
      <c r="K75" s="146">
        <v>39693.332856735884</v>
      </c>
      <c r="L75" s="146">
        <v>46123.745564610435</v>
      </c>
      <c r="M75" s="146">
        <v>58630.606546584793</v>
      </c>
      <c r="N75" s="146">
        <v>60225.047693320113</v>
      </c>
      <c r="O75" s="146">
        <v>72568.249071538012</v>
      </c>
      <c r="P75" s="146">
        <v>94724.333444273943</v>
      </c>
      <c r="Q75" s="146">
        <v>151621.85195476245</v>
      </c>
      <c r="R75" s="146">
        <v>227435.01867076656</v>
      </c>
      <c r="S75" s="146">
        <v>268945.49661239388</v>
      </c>
      <c r="T75" s="146">
        <v>635890.94449616526</v>
      </c>
    </row>
    <row r="76" spans="1:20" x14ac:dyDescent="0.2">
      <c r="A76" s="155">
        <v>29</v>
      </c>
      <c r="B76" s="653" t="s">
        <v>229</v>
      </c>
      <c r="C76" s="146">
        <v>5553.2927795307478</v>
      </c>
      <c r="D76" s="146">
        <v>6962.318884335351</v>
      </c>
      <c r="E76" s="146">
        <v>8771.6945175828114</v>
      </c>
      <c r="F76" s="146">
        <v>10757.002108479712</v>
      </c>
      <c r="G76" s="146">
        <v>13591.977206765707</v>
      </c>
      <c r="H76" s="146">
        <v>11755.775486422463</v>
      </c>
      <c r="I76" s="146">
        <v>15665.946059409111</v>
      </c>
      <c r="J76" s="172">
        <v>18452.623833866834</v>
      </c>
      <c r="K76" s="146">
        <v>19938.697725354708</v>
      </c>
      <c r="L76" s="146">
        <v>21636.446911295265</v>
      </c>
      <c r="M76" s="146">
        <v>27003.100428903039</v>
      </c>
      <c r="N76" s="146">
        <v>29209.065316121327</v>
      </c>
      <c r="O76" s="146">
        <v>34579.755797503087</v>
      </c>
      <c r="P76" s="146">
        <v>42283.106567945797</v>
      </c>
      <c r="Q76" s="146">
        <v>63298.536018332263</v>
      </c>
      <c r="R76" s="146">
        <v>92244.214619554259</v>
      </c>
      <c r="S76" s="146">
        <v>111790.766074307</v>
      </c>
      <c r="T76" s="146">
        <v>184797.73591135617</v>
      </c>
    </row>
    <row r="77" spans="1:20" ht="28.5" x14ac:dyDescent="0.2">
      <c r="A77" s="155">
        <v>31</v>
      </c>
      <c r="B77" s="653" t="s">
        <v>230</v>
      </c>
      <c r="C77" s="146">
        <v>2494.4310557102099</v>
      </c>
      <c r="D77" s="146">
        <v>3069.8026065589593</v>
      </c>
      <c r="E77" s="146">
        <v>4111.1107877995655</v>
      </c>
      <c r="F77" s="146">
        <v>5266.0670274605982</v>
      </c>
      <c r="G77" s="146">
        <v>6467.6951009867571</v>
      </c>
      <c r="H77" s="146">
        <v>5910.3803691332905</v>
      </c>
      <c r="I77" s="146">
        <v>8001.9276629051437</v>
      </c>
      <c r="J77" s="172">
        <v>10693.800115576265</v>
      </c>
      <c r="K77" s="146">
        <v>10574.027060602511</v>
      </c>
      <c r="L77" s="146">
        <v>11270.184164741935</v>
      </c>
      <c r="M77" s="146">
        <v>13058.880810272516</v>
      </c>
      <c r="N77" s="146">
        <v>12202.214473153788</v>
      </c>
      <c r="O77" s="146">
        <v>15041.660006222814</v>
      </c>
      <c r="P77" s="146">
        <v>19706.662634739445</v>
      </c>
      <c r="Q77" s="146">
        <v>22809.597374726538</v>
      </c>
      <c r="R77" s="146">
        <v>32229.005960384537</v>
      </c>
      <c r="S77" s="146">
        <v>51418.224576146735</v>
      </c>
      <c r="T77" s="146">
        <v>119941.27254178576</v>
      </c>
    </row>
    <row r="78" spans="1:20" ht="28.5" x14ac:dyDescent="0.2">
      <c r="A78" s="155">
        <v>34</v>
      </c>
      <c r="B78" s="653" t="s">
        <v>231</v>
      </c>
      <c r="C78" s="146">
        <v>2456.3799099724765</v>
      </c>
      <c r="D78" s="146">
        <v>3134.7065150383005</v>
      </c>
      <c r="E78" s="146">
        <v>4601.6600551903648</v>
      </c>
      <c r="F78" s="146">
        <v>6251.9969180600056</v>
      </c>
      <c r="G78" s="146">
        <v>7229.2595954700955</v>
      </c>
      <c r="H78" s="146">
        <v>6383.0153305896165</v>
      </c>
      <c r="I78" s="146">
        <v>7950.1429331195141</v>
      </c>
      <c r="J78" s="172">
        <v>10005.600363213998</v>
      </c>
      <c r="K78" s="146">
        <v>9816.8926719529336</v>
      </c>
      <c r="L78" s="146">
        <v>11611.976800109551</v>
      </c>
      <c r="M78" s="146">
        <v>15499.847345661983</v>
      </c>
      <c r="N78" s="146">
        <v>16085.147571686466</v>
      </c>
      <c r="O78" s="146">
        <v>20401.133404107357</v>
      </c>
      <c r="P78" s="146">
        <v>23458.786547466429</v>
      </c>
      <c r="Q78" s="146">
        <v>33976.013361855206</v>
      </c>
      <c r="R78" s="146">
        <v>48454.078467772604</v>
      </c>
      <c r="S78" s="146">
        <v>54994.470600199362</v>
      </c>
      <c r="T78" s="146">
        <v>84570.120974204969</v>
      </c>
    </row>
    <row r="79" spans="1:20" ht="29.25" thickBot="1" x14ac:dyDescent="0.25">
      <c r="A79" s="654">
        <v>36</v>
      </c>
      <c r="B79" s="655" t="s">
        <v>232</v>
      </c>
      <c r="C79" s="656">
        <v>8723.1826616838953</v>
      </c>
      <c r="D79" s="656">
        <v>11663.263999512954</v>
      </c>
      <c r="E79" s="656">
        <v>16911.702561903672</v>
      </c>
      <c r="F79" s="656">
        <v>21594.983519109748</v>
      </c>
      <c r="G79" s="656">
        <v>25683.813477589778</v>
      </c>
      <c r="H79" s="656">
        <v>23688.163832489518</v>
      </c>
      <c r="I79" s="656">
        <v>35063.508096168756</v>
      </c>
      <c r="J79" s="657">
        <v>48612.758906366136</v>
      </c>
      <c r="K79" s="656">
        <v>52268.688777114854</v>
      </c>
      <c r="L79" s="656">
        <v>59851.773158869641</v>
      </c>
      <c r="M79" s="656">
        <v>61974.920837773272</v>
      </c>
      <c r="N79" s="656">
        <v>63520.932982863589</v>
      </c>
      <c r="O79" s="656">
        <v>79690.690693567929</v>
      </c>
      <c r="P79" s="656">
        <v>100770.63463452629</v>
      </c>
      <c r="Q79" s="656">
        <v>156978.44568559175</v>
      </c>
      <c r="R79" s="656">
        <v>214771.88228045954</v>
      </c>
      <c r="S79" s="656">
        <v>260605.26894545375</v>
      </c>
      <c r="T79" s="656">
        <v>431837.70881398744</v>
      </c>
    </row>
    <row r="80" spans="1:20" ht="15" thickBot="1" x14ac:dyDescent="0.25">
      <c r="A80" s="654"/>
      <c r="B80" s="150"/>
      <c r="C80" s="150"/>
      <c r="D80" s="150"/>
      <c r="E80" s="150"/>
      <c r="F80" s="150"/>
      <c r="G80" s="150"/>
      <c r="H80" s="150"/>
      <c r="I80" s="150"/>
      <c r="J80" s="666"/>
      <c r="K80" s="665"/>
      <c r="L80" s="665"/>
      <c r="M80" s="665"/>
      <c r="N80" s="665"/>
      <c r="O80" s="665"/>
      <c r="P80" s="665"/>
      <c r="Q80" s="665"/>
      <c r="R80" s="665"/>
      <c r="S80" s="665"/>
      <c r="T80" s="665"/>
    </row>
    <row r="84" spans="3:18" x14ac:dyDescent="0.2"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</row>
    <row r="85" spans="3:18" x14ac:dyDescent="0.2"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71"/>
      <c r="O85" s="171"/>
      <c r="P85" s="171"/>
      <c r="Q85" s="171"/>
      <c r="R85" s="171"/>
    </row>
    <row r="86" spans="3:18" x14ac:dyDescent="0.2">
      <c r="C86" s="171"/>
      <c r="D86" s="171"/>
      <c r="E86" s="171"/>
      <c r="F86" s="171"/>
      <c r="G86" s="171"/>
      <c r="H86" s="171"/>
      <c r="I86" s="171"/>
      <c r="J86" s="171"/>
      <c r="K86" s="171"/>
      <c r="L86" s="171"/>
      <c r="M86" s="171"/>
      <c r="N86" s="171"/>
      <c r="O86" s="171"/>
      <c r="P86" s="171"/>
      <c r="Q86" s="171"/>
      <c r="R86" s="171"/>
    </row>
    <row r="87" spans="3:18" x14ac:dyDescent="0.2">
      <c r="C87" s="171"/>
      <c r="D87" s="171"/>
      <c r="E87" s="171"/>
      <c r="F87" s="171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  <c r="R87" s="171"/>
    </row>
    <row r="88" spans="3:18" x14ac:dyDescent="0.2"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71"/>
      <c r="O88" s="171"/>
      <c r="P88" s="171"/>
      <c r="Q88" s="171"/>
      <c r="R88" s="171"/>
    </row>
    <row r="89" spans="3:18" x14ac:dyDescent="0.2"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  <c r="N89" s="171"/>
      <c r="O89" s="171"/>
      <c r="P89" s="171"/>
      <c r="Q89" s="171"/>
      <c r="R89" s="171"/>
    </row>
    <row r="90" spans="3:18" x14ac:dyDescent="0.2"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</row>
    <row r="91" spans="3:18" x14ac:dyDescent="0.2"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  <c r="O91" s="171"/>
      <c r="P91" s="171"/>
      <c r="Q91" s="171"/>
      <c r="R91" s="171"/>
    </row>
    <row r="92" spans="3:18" x14ac:dyDescent="0.2"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</row>
    <row r="93" spans="3:18" x14ac:dyDescent="0.2"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  <c r="Q93" s="171"/>
      <c r="R93" s="171"/>
    </row>
    <row r="94" spans="3:18" x14ac:dyDescent="0.2"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</row>
    <row r="95" spans="3:18" x14ac:dyDescent="0.2"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</row>
    <row r="96" spans="3:18" x14ac:dyDescent="0.2"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  <c r="O96" s="171"/>
      <c r="P96" s="171"/>
      <c r="Q96" s="171"/>
      <c r="R96" s="171"/>
    </row>
    <row r="97" spans="3:18" x14ac:dyDescent="0.2"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171"/>
    </row>
    <row r="98" spans="3:18" x14ac:dyDescent="0.2">
      <c r="C98" s="171"/>
      <c r="D98" s="171"/>
      <c r="E98" s="171"/>
      <c r="F98" s="171"/>
      <c r="G98" s="171"/>
      <c r="H98" s="171"/>
      <c r="I98" s="171"/>
      <c r="J98" s="171"/>
      <c r="K98" s="171"/>
      <c r="L98" s="171"/>
      <c r="M98" s="171"/>
      <c r="N98" s="171"/>
      <c r="O98" s="171"/>
      <c r="P98" s="171"/>
      <c r="Q98" s="171"/>
      <c r="R98" s="171"/>
    </row>
    <row r="99" spans="3:18" x14ac:dyDescent="0.2">
      <c r="C99" s="171"/>
      <c r="D99" s="171"/>
      <c r="E99" s="171"/>
      <c r="F99" s="171"/>
      <c r="G99" s="171"/>
      <c r="H99" s="171"/>
      <c r="I99" s="171"/>
      <c r="J99" s="171"/>
      <c r="K99" s="171"/>
      <c r="L99" s="171"/>
      <c r="M99" s="171"/>
      <c r="N99" s="171"/>
      <c r="O99" s="171"/>
      <c r="P99" s="171"/>
      <c r="Q99" s="171"/>
      <c r="R99" s="171"/>
    </row>
    <row r="100" spans="3:18" x14ac:dyDescent="0.2">
      <c r="C100" s="171"/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71"/>
      <c r="R100" s="171"/>
    </row>
    <row r="101" spans="3:18" x14ac:dyDescent="0.2"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171"/>
      <c r="R101" s="171"/>
    </row>
    <row r="102" spans="3:18" x14ac:dyDescent="0.2"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</row>
    <row r="103" spans="3:18" x14ac:dyDescent="0.2"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1"/>
    </row>
    <row r="104" spans="3:18" x14ac:dyDescent="0.2"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</row>
    <row r="105" spans="3:18" x14ac:dyDescent="0.2"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1"/>
      <c r="R105" s="171"/>
    </row>
    <row r="106" spans="3:18" x14ac:dyDescent="0.2">
      <c r="C106" s="171"/>
      <c r="D106" s="171"/>
      <c r="E106" s="171"/>
      <c r="F106" s="171"/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171"/>
      <c r="R106" s="171"/>
    </row>
    <row r="107" spans="3:18" x14ac:dyDescent="0.2">
      <c r="C107" s="171"/>
      <c r="D107" s="171"/>
      <c r="E107" s="171"/>
      <c r="F107" s="171"/>
      <c r="G107" s="171"/>
      <c r="H107" s="171"/>
      <c r="I107" s="171"/>
      <c r="J107" s="171"/>
      <c r="K107" s="171"/>
      <c r="L107" s="171"/>
      <c r="M107" s="171"/>
      <c r="N107" s="171"/>
      <c r="O107" s="171"/>
      <c r="P107" s="171"/>
      <c r="Q107" s="171"/>
      <c r="R107" s="171"/>
    </row>
    <row r="108" spans="3:18" x14ac:dyDescent="0.2"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  <c r="O108" s="171"/>
      <c r="P108" s="171"/>
      <c r="Q108" s="171"/>
      <c r="R108" s="171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T62"/>
  <sheetViews>
    <sheetView workbookViewId="0">
      <selection activeCell="A3" sqref="A3"/>
    </sheetView>
  </sheetViews>
  <sheetFormatPr baseColWidth="10" defaultRowHeight="12.75" x14ac:dyDescent="0.2"/>
  <cols>
    <col min="1" max="1" width="10.75" style="29" customWidth="1"/>
    <col min="2" max="2" width="33.5" style="29" customWidth="1"/>
    <col min="3" max="16384" width="11" style="29"/>
  </cols>
  <sheetData>
    <row r="1" spans="1:20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20" ht="13.5" thickBot="1" x14ac:dyDescent="0.25">
      <c r="A2" s="134"/>
      <c r="B2" s="56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</row>
    <row r="3" spans="1:20" ht="15.75" x14ac:dyDescent="0.25">
      <c r="A3" s="364" t="s">
        <v>203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93"/>
    </row>
    <row r="4" spans="1:20" ht="15" x14ac:dyDescent="0.25">
      <c r="A4" s="40" t="s">
        <v>155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94"/>
    </row>
    <row r="5" spans="1:20" ht="15" x14ac:dyDescent="0.25">
      <c r="A5" s="216" t="s">
        <v>347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94"/>
    </row>
    <row r="6" spans="1:20" ht="15" x14ac:dyDescent="0.25">
      <c r="A6" s="40" t="s">
        <v>165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94"/>
    </row>
    <row r="7" spans="1:20" ht="15" x14ac:dyDescent="0.25">
      <c r="A7" s="40" t="s">
        <v>157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94"/>
    </row>
    <row r="8" spans="1:20" ht="15.75" x14ac:dyDescent="0.25">
      <c r="A8" s="67" t="s">
        <v>164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94"/>
    </row>
    <row r="9" spans="1:20" x14ac:dyDescent="0.2">
      <c r="A9" s="7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94"/>
    </row>
    <row r="10" spans="1:20" ht="15.75" thickBot="1" x14ac:dyDescent="0.3">
      <c r="A10" s="46" t="s">
        <v>159</v>
      </c>
      <c r="B10" s="81" t="s">
        <v>169</v>
      </c>
      <c r="C10" s="81">
        <v>2004</v>
      </c>
      <c r="D10" s="81">
        <v>2005</v>
      </c>
      <c r="E10" s="81">
        <v>2006</v>
      </c>
      <c r="F10" s="81">
        <v>2007</v>
      </c>
      <c r="G10" s="81">
        <v>2008</v>
      </c>
      <c r="H10" s="81">
        <v>2009</v>
      </c>
      <c r="I10" s="81">
        <v>2010</v>
      </c>
      <c r="J10" s="81">
        <v>2011</v>
      </c>
      <c r="K10" s="81">
        <v>2012</v>
      </c>
      <c r="L10" s="81">
        <v>2013</v>
      </c>
      <c r="M10" s="81">
        <v>2014</v>
      </c>
      <c r="N10" s="81">
        <v>2015</v>
      </c>
      <c r="O10" s="81">
        <v>2016</v>
      </c>
      <c r="P10" s="81">
        <v>2017</v>
      </c>
      <c r="Q10" s="81">
        <v>2018</v>
      </c>
      <c r="R10" s="81">
        <v>2019</v>
      </c>
      <c r="S10" s="81">
        <v>2020</v>
      </c>
      <c r="T10" s="120">
        <v>2021</v>
      </c>
    </row>
    <row r="11" spans="1:20" ht="15.75" thickBot="1" x14ac:dyDescent="0.3">
      <c r="A11" s="121"/>
      <c r="B11" s="122" t="s">
        <v>99</v>
      </c>
      <c r="C11" s="49">
        <f>SUM(C12:C14)</f>
        <v>72314.183618294221</v>
      </c>
      <c r="D11" s="49">
        <f t="shared" ref="D11:S11" si="0">SUM(D12:D14)</f>
        <v>74354.126849076099</v>
      </c>
      <c r="E11" s="49">
        <f t="shared" si="0"/>
        <v>84011.566144396405</v>
      </c>
      <c r="F11" s="49">
        <f t="shared" si="0"/>
        <v>90170.771788337472</v>
      </c>
      <c r="G11" s="49">
        <f t="shared" si="0"/>
        <v>93928.438671033306</v>
      </c>
      <c r="H11" s="49">
        <f t="shared" si="0"/>
        <v>91794.4390579178</v>
      </c>
      <c r="I11" s="49">
        <f t="shared" si="0"/>
        <v>94415.396919447812</v>
      </c>
      <c r="J11" s="49">
        <f t="shared" si="0"/>
        <v>96379.190953068115</v>
      </c>
      <c r="K11" s="49">
        <f t="shared" si="0"/>
        <v>104180.22743112894</v>
      </c>
      <c r="L11" s="49">
        <f t="shared" si="0"/>
        <v>112428.64049059273</v>
      </c>
      <c r="M11" s="49">
        <f t="shared" si="0"/>
        <v>112347.3054188512</v>
      </c>
      <c r="N11" s="49">
        <f t="shared" si="0"/>
        <v>115769.46868362524</v>
      </c>
      <c r="O11" s="49">
        <f t="shared" si="0"/>
        <v>115647.48065444257</v>
      </c>
      <c r="P11" s="49">
        <f t="shared" si="0"/>
        <v>121418.76238397576</v>
      </c>
      <c r="Q11" s="49">
        <f t="shared" si="0"/>
        <v>117098.95295616084</v>
      </c>
      <c r="R11" s="49">
        <f t="shared" si="0"/>
        <v>118541.76708632168</v>
      </c>
      <c r="S11" s="49">
        <f t="shared" si="0"/>
        <v>116040.88578528924</v>
      </c>
      <c r="T11" s="50">
        <v>116045.44491149123</v>
      </c>
    </row>
    <row r="12" spans="1:20" x14ac:dyDescent="0.2">
      <c r="A12" s="136" t="s">
        <v>205</v>
      </c>
      <c r="B12" s="56" t="s">
        <v>206</v>
      </c>
      <c r="C12" s="52">
        <v>31474.507810748568</v>
      </c>
      <c r="D12" s="52">
        <v>32364.960747049008</v>
      </c>
      <c r="E12" s="52">
        <v>35217.854228518365</v>
      </c>
      <c r="F12" s="52">
        <v>38247.085325877451</v>
      </c>
      <c r="G12" s="52">
        <v>41237.897479122483</v>
      </c>
      <c r="H12" s="52">
        <v>44151.695779509893</v>
      </c>
      <c r="I12" s="52">
        <v>48633.104309503629</v>
      </c>
      <c r="J12" s="52">
        <v>49476.56143371747</v>
      </c>
      <c r="K12" s="52">
        <v>53745.532030975854</v>
      </c>
      <c r="L12" s="52">
        <v>58566.732249123641</v>
      </c>
      <c r="M12" s="52">
        <v>59544.995582746036</v>
      </c>
      <c r="N12" s="52">
        <v>61675.604468568999</v>
      </c>
      <c r="O12" s="52">
        <v>63715.551156974092</v>
      </c>
      <c r="P12" s="52">
        <v>67469.995898547844</v>
      </c>
      <c r="Q12" s="52">
        <v>65764.205220451971</v>
      </c>
      <c r="R12" s="52">
        <v>63510.543037446267</v>
      </c>
      <c r="S12" s="52">
        <v>67632.934042518376</v>
      </c>
      <c r="T12" s="53">
        <v>68466.830421861087</v>
      </c>
    </row>
    <row r="13" spans="1:20" x14ac:dyDescent="0.2">
      <c r="A13" s="128">
        <v>402</v>
      </c>
      <c r="B13" s="56" t="s">
        <v>207</v>
      </c>
      <c r="C13" s="52">
        <v>19223.952893220448</v>
      </c>
      <c r="D13" s="52">
        <v>19778.046011039452</v>
      </c>
      <c r="E13" s="52">
        <v>23291.017607633308</v>
      </c>
      <c r="F13" s="52">
        <v>27117.126119469711</v>
      </c>
      <c r="G13" s="52">
        <v>27749.768836366504</v>
      </c>
      <c r="H13" s="52">
        <v>22048.023276280717</v>
      </c>
      <c r="I13" s="52">
        <v>19547.704619149179</v>
      </c>
      <c r="J13" s="52">
        <v>20064.645899566523</v>
      </c>
      <c r="K13" s="52">
        <v>23211.937268021211</v>
      </c>
      <c r="L13" s="52">
        <v>26249.896086408164</v>
      </c>
      <c r="M13" s="52">
        <v>24797.259244003362</v>
      </c>
      <c r="N13" s="52">
        <v>25693.149265917611</v>
      </c>
      <c r="O13" s="52">
        <v>23133.387668943422</v>
      </c>
      <c r="P13" s="52">
        <v>24751.084817518444</v>
      </c>
      <c r="Q13" s="52">
        <v>21737.540063709723</v>
      </c>
      <c r="R13" s="52">
        <v>25035.03100337397</v>
      </c>
      <c r="S13" s="52">
        <v>18014.395215529345</v>
      </c>
      <c r="T13" s="53">
        <v>16782.546435397249</v>
      </c>
    </row>
    <row r="14" spans="1:20" x14ac:dyDescent="0.2">
      <c r="A14" s="128">
        <v>410</v>
      </c>
      <c r="B14" s="56" t="s">
        <v>208</v>
      </c>
      <c r="C14" s="52">
        <v>21615.722914325212</v>
      </c>
      <c r="D14" s="52">
        <v>22211.120090987635</v>
      </c>
      <c r="E14" s="52">
        <v>25502.694308244736</v>
      </c>
      <c r="F14" s="52">
        <v>24806.560342990317</v>
      </c>
      <c r="G14" s="52">
        <v>24940.772355544319</v>
      </c>
      <c r="H14" s="52">
        <v>25594.720002127189</v>
      </c>
      <c r="I14" s="52">
        <v>26234.587990794993</v>
      </c>
      <c r="J14" s="52">
        <v>26837.983619784125</v>
      </c>
      <c r="K14" s="52">
        <v>27222.758132131865</v>
      </c>
      <c r="L14" s="52">
        <v>27612.012155060933</v>
      </c>
      <c r="M14" s="52">
        <v>28005.050592101805</v>
      </c>
      <c r="N14" s="52">
        <v>28400.714949138626</v>
      </c>
      <c r="O14" s="52">
        <v>28798.541828525049</v>
      </c>
      <c r="P14" s="52">
        <v>29197.681667909455</v>
      </c>
      <c r="Q14" s="52">
        <v>29597.207671999146</v>
      </c>
      <c r="R14" s="52">
        <v>29996.193045501437</v>
      </c>
      <c r="S14" s="52">
        <v>30393.556527241522</v>
      </c>
      <c r="T14" s="53">
        <v>30796.068054232896</v>
      </c>
    </row>
    <row r="15" spans="1:20" ht="13.5" thickBot="1" x14ac:dyDescent="0.25">
      <c r="A15" s="129"/>
      <c r="B15" s="130"/>
      <c r="C15" s="131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8"/>
    </row>
    <row r="16" spans="1:20" x14ac:dyDescent="0.2">
      <c r="A16" s="176" t="s">
        <v>311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94"/>
    </row>
    <row r="17" spans="1:20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94"/>
    </row>
    <row r="18" spans="1:20" ht="13.5" thickBot="1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94"/>
    </row>
    <row r="19" spans="1:20" ht="15.75" x14ac:dyDescent="0.25">
      <c r="A19" s="364" t="s">
        <v>203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93"/>
    </row>
    <row r="20" spans="1:20" ht="15" x14ac:dyDescent="0.25">
      <c r="A20" s="40" t="s">
        <v>155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94"/>
    </row>
    <row r="21" spans="1:20" ht="15" x14ac:dyDescent="0.25">
      <c r="A21" s="216" t="s">
        <v>347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94"/>
    </row>
    <row r="22" spans="1:20" ht="15" x14ac:dyDescent="0.25">
      <c r="A22" s="40" t="s">
        <v>165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94"/>
    </row>
    <row r="23" spans="1:20" ht="15" x14ac:dyDescent="0.25">
      <c r="A23" s="40" t="s">
        <v>157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94"/>
    </row>
    <row r="24" spans="1:20" ht="15.75" x14ac:dyDescent="0.25">
      <c r="A24" s="67" t="s">
        <v>163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56"/>
      <c r="S24" s="56"/>
      <c r="T24" s="119"/>
    </row>
    <row r="25" spans="1:20" ht="15.75" thickBot="1" x14ac:dyDescent="0.3">
      <c r="A25" s="46" t="s">
        <v>159</v>
      </c>
      <c r="B25" s="81" t="s">
        <v>169</v>
      </c>
      <c r="C25" s="81">
        <v>2004</v>
      </c>
      <c r="D25" s="81">
        <v>2005</v>
      </c>
      <c r="E25" s="81">
        <v>2006</v>
      </c>
      <c r="F25" s="81">
        <v>2007</v>
      </c>
      <c r="G25" s="81">
        <v>2008</v>
      </c>
      <c r="H25" s="81">
        <v>2009</v>
      </c>
      <c r="I25" s="81">
        <v>2010</v>
      </c>
      <c r="J25" s="81">
        <v>2011</v>
      </c>
      <c r="K25" s="81">
        <v>2012</v>
      </c>
      <c r="L25" s="81">
        <v>2013</v>
      </c>
      <c r="M25" s="81">
        <v>2014</v>
      </c>
      <c r="N25" s="81">
        <v>2015</v>
      </c>
      <c r="O25" s="81">
        <v>2016</v>
      </c>
      <c r="P25" s="81">
        <v>2017</v>
      </c>
      <c r="Q25" s="81">
        <v>2018</v>
      </c>
      <c r="R25" s="81">
        <v>2019</v>
      </c>
      <c r="S25" s="81">
        <v>2020</v>
      </c>
      <c r="T25" s="120">
        <v>2021</v>
      </c>
    </row>
    <row r="26" spans="1:20" ht="15.75" thickBot="1" x14ac:dyDescent="0.3">
      <c r="A26" s="121"/>
      <c r="B26" s="122" t="s">
        <v>99</v>
      </c>
      <c r="C26" s="49">
        <f>SUM(C27:C29)</f>
        <v>40422.390052259143</v>
      </c>
      <c r="D26" s="49">
        <f t="shared" ref="D26:S26" si="1">SUM(D27:D29)</f>
        <v>41568.985541657188</v>
      </c>
      <c r="E26" s="49">
        <f t="shared" si="1"/>
        <v>46891.814249215982</v>
      </c>
      <c r="F26" s="49">
        <f t="shared" si="1"/>
        <v>51455.866335752035</v>
      </c>
      <c r="G26" s="49">
        <f t="shared" si="1"/>
        <v>53896.012990309086</v>
      </c>
      <c r="H26" s="49">
        <f t="shared" si="1"/>
        <v>51811.363654214882</v>
      </c>
      <c r="I26" s="49">
        <f t="shared" si="1"/>
        <v>53074.7542031599</v>
      </c>
      <c r="J26" s="49">
        <f t="shared" si="1"/>
        <v>54165.959492575705</v>
      </c>
      <c r="K26" s="49">
        <f t="shared" si="1"/>
        <v>59338.595596351159</v>
      </c>
      <c r="L26" s="49">
        <f t="shared" si="1"/>
        <v>64791.296125722969</v>
      </c>
      <c r="M26" s="49">
        <f t="shared" si="1"/>
        <v>64475.907982416007</v>
      </c>
      <c r="N26" s="49">
        <f t="shared" si="1"/>
        <v>66621.715056832531</v>
      </c>
      <c r="O26" s="49">
        <f t="shared" si="1"/>
        <v>66189.760078964522</v>
      </c>
      <c r="P26" s="49">
        <f t="shared" si="1"/>
        <v>69917.084798558222</v>
      </c>
      <c r="Q26" s="49">
        <f t="shared" si="1"/>
        <v>66722.790075365512</v>
      </c>
      <c r="R26" s="123">
        <f t="shared" si="1"/>
        <v>67773.975283244348</v>
      </c>
      <c r="S26" s="123">
        <f t="shared" si="1"/>
        <v>65441.542445008614</v>
      </c>
      <c r="T26" s="118">
        <v>65196.014769723537</v>
      </c>
    </row>
    <row r="27" spans="1:20" x14ac:dyDescent="0.2">
      <c r="A27" s="136" t="s">
        <v>205</v>
      </c>
      <c r="B27" s="56" t="s">
        <v>206</v>
      </c>
      <c r="C27" s="52">
        <v>20435.146809672322</v>
      </c>
      <c r="D27" s="52">
        <v>21013.282505703421</v>
      </c>
      <c r="E27" s="52">
        <v>22865.552840690969</v>
      </c>
      <c r="F27" s="52">
        <v>24832.312180254583</v>
      </c>
      <c r="G27" s="52">
        <v>26774.127626558169</v>
      </c>
      <c r="H27" s="52">
        <v>28665.941039502348</v>
      </c>
      <c r="I27" s="52">
        <v>31575.541462015255</v>
      </c>
      <c r="J27" s="52">
        <v>32123.164645342295</v>
      </c>
      <c r="K27" s="52">
        <v>34894.837562539047</v>
      </c>
      <c r="L27" s="52">
        <v>38025.051221449037</v>
      </c>
      <c r="M27" s="52">
        <v>38660.198717997533</v>
      </c>
      <c r="N27" s="52">
        <v>40043.51837584826</v>
      </c>
      <c r="O27" s="52">
        <v>41367.974672738368</v>
      </c>
      <c r="P27" s="52">
        <v>43805.586404244495</v>
      </c>
      <c r="Q27" s="52">
        <v>42698.084322145041</v>
      </c>
      <c r="R27" s="126">
        <v>41234.871049802758</v>
      </c>
      <c r="S27" s="126">
        <v>43911.375664332503</v>
      </c>
      <c r="T27" s="127">
        <v>44452.79143605438</v>
      </c>
    </row>
    <row r="28" spans="1:20" x14ac:dyDescent="0.2">
      <c r="A28" s="128">
        <v>402</v>
      </c>
      <c r="B28" s="56" t="s">
        <v>207</v>
      </c>
      <c r="C28" s="52">
        <v>14016.075437168258</v>
      </c>
      <c r="D28" s="52">
        <v>14420.061598687918</v>
      </c>
      <c r="E28" s="52">
        <v>16981.349341119563</v>
      </c>
      <c r="F28" s="52">
        <v>19770.943439199298</v>
      </c>
      <c r="G28" s="52">
        <v>20232.199669593396</v>
      </c>
      <c r="H28" s="52">
        <v>16075.089197174118</v>
      </c>
      <c r="I28" s="52">
        <v>14252.12099131289</v>
      </c>
      <c r="J28" s="52">
        <v>14629.019958094641</v>
      </c>
      <c r="K28" s="52">
        <v>16923.692312320305</v>
      </c>
      <c r="L28" s="52">
        <v>19138.650922031549</v>
      </c>
      <c r="M28" s="52">
        <v>18079.541607779334</v>
      </c>
      <c r="N28" s="52">
        <v>18732.729960887751</v>
      </c>
      <c r="O28" s="52">
        <v>16866.422243445868</v>
      </c>
      <c r="P28" s="52">
        <v>18045.876094319363</v>
      </c>
      <c r="Q28" s="52">
        <v>15848.71764115017</v>
      </c>
      <c r="R28" s="52">
        <v>18252.899654101948</v>
      </c>
      <c r="S28" s="52">
        <v>13134.193768486926</v>
      </c>
      <c r="T28" s="53">
        <v>12236.059782962851</v>
      </c>
    </row>
    <row r="29" spans="1:20" x14ac:dyDescent="0.2">
      <c r="A29" s="128">
        <v>410</v>
      </c>
      <c r="B29" s="56" t="s">
        <v>208</v>
      </c>
      <c r="C29" s="52">
        <v>5971.1678054185586</v>
      </c>
      <c r="D29" s="52">
        <v>6135.6414372658492</v>
      </c>
      <c r="E29" s="52">
        <v>7044.9120674054475</v>
      </c>
      <c r="F29" s="52">
        <v>6852.610716298158</v>
      </c>
      <c r="G29" s="52">
        <v>6889.6856941575279</v>
      </c>
      <c r="H29" s="52">
        <v>7070.3334175384125</v>
      </c>
      <c r="I29" s="52">
        <v>7247.0917498317549</v>
      </c>
      <c r="J29" s="52">
        <v>7413.7748891387646</v>
      </c>
      <c r="K29" s="52">
        <v>7520.065721491811</v>
      </c>
      <c r="L29" s="52">
        <v>7627.5939822423852</v>
      </c>
      <c r="M29" s="52">
        <v>7736.1676566391425</v>
      </c>
      <c r="N29" s="52">
        <v>7845.4667200965196</v>
      </c>
      <c r="O29" s="52">
        <v>7955.363162780287</v>
      </c>
      <c r="P29" s="52">
        <v>8065.6222999943666</v>
      </c>
      <c r="Q29" s="52">
        <v>8175.9881120703003</v>
      </c>
      <c r="R29" s="52">
        <v>8286.2045793396373</v>
      </c>
      <c r="S29" s="52">
        <v>8395.9730121891807</v>
      </c>
      <c r="T29" s="53">
        <v>8507.1635507063038</v>
      </c>
    </row>
    <row r="30" spans="1:20" ht="13.5" thickBot="1" x14ac:dyDescent="0.25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132"/>
      <c r="S30" s="132"/>
      <c r="T30" s="133"/>
    </row>
    <row r="31" spans="1:20" x14ac:dyDescent="0.2">
      <c r="A31" s="176" t="s">
        <v>311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417"/>
    </row>
    <row r="32" spans="1:20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417"/>
    </row>
    <row r="33" spans="1:20" ht="13.5" thickBo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T33" s="417"/>
    </row>
    <row r="34" spans="1:20" ht="15.75" x14ac:dyDescent="0.25">
      <c r="A34" s="364" t="s">
        <v>203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93"/>
    </row>
    <row r="35" spans="1:20" ht="15" x14ac:dyDescent="0.25">
      <c r="A35" s="40" t="s">
        <v>155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94"/>
    </row>
    <row r="36" spans="1:20" ht="15" x14ac:dyDescent="0.25">
      <c r="A36" s="216" t="s">
        <v>347</v>
      </c>
      <c r="B36" s="23"/>
      <c r="C36" s="23"/>
      <c r="D36" s="69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94"/>
    </row>
    <row r="37" spans="1:20" ht="15" x14ac:dyDescent="0.25">
      <c r="A37" s="40" t="s">
        <v>165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94"/>
    </row>
    <row r="38" spans="1:20" ht="15" x14ac:dyDescent="0.25">
      <c r="A38" s="40" t="s">
        <v>157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94"/>
    </row>
    <row r="39" spans="1:20" ht="15.75" x14ac:dyDescent="0.25">
      <c r="A39" s="45" t="s">
        <v>158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119"/>
    </row>
    <row r="40" spans="1:20" ht="15.75" thickBot="1" x14ac:dyDescent="0.3">
      <c r="A40" s="46" t="s">
        <v>159</v>
      </c>
      <c r="B40" s="81" t="s">
        <v>169</v>
      </c>
      <c r="C40" s="81">
        <v>2004</v>
      </c>
      <c r="D40" s="81">
        <v>2005</v>
      </c>
      <c r="E40" s="81">
        <v>2006</v>
      </c>
      <c r="F40" s="81">
        <v>2007</v>
      </c>
      <c r="G40" s="81">
        <v>2008</v>
      </c>
      <c r="H40" s="81">
        <v>2009</v>
      </c>
      <c r="I40" s="81">
        <v>2010</v>
      </c>
      <c r="J40" s="81">
        <v>2011</v>
      </c>
      <c r="K40" s="81">
        <v>2012</v>
      </c>
      <c r="L40" s="81">
        <v>2013</v>
      </c>
      <c r="M40" s="81">
        <v>2014</v>
      </c>
      <c r="N40" s="81">
        <v>2015</v>
      </c>
      <c r="O40" s="81">
        <v>2016</v>
      </c>
      <c r="P40" s="81">
        <v>2017</v>
      </c>
      <c r="Q40" s="81">
        <v>2018</v>
      </c>
      <c r="R40" s="81">
        <v>2019</v>
      </c>
      <c r="S40" s="81">
        <v>2020</v>
      </c>
      <c r="T40" s="120">
        <v>2021</v>
      </c>
    </row>
    <row r="41" spans="1:20" ht="15.75" thickBot="1" x14ac:dyDescent="0.3">
      <c r="A41" s="121"/>
      <c r="B41" s="122" t="s">
        <v>99</v>
      </c>
      <c r="C41" s="123">
        <f>SUM(C42:C44)</f>
        <v>31891.793566035092</v>
      </c>
      <c r="D41" s="123">
        <f t="shared" ref="D41:S41" si="2">SUM(D42:D44)</f>
        <v>32785.141307418911</v>
      </c>
      <c r="E41" s="123">
        <f t="shared" si="2"/>
        <v>37119.75189518043</v>
      </c>
      <c r="F41" s="123">
        <f t="shared" si="2"/>
        <v>38714.905452585444</v>
      </c>
      <c r="G41" s="123">
        <f t="shared" si="2"/>
        <v>40032.425680724213</v>
      </c>
      <c r="H41" s="123">
        <f t="shared" si="2"/>
        <v>39983.075403702926</v>
      </c>
      <c r="I41" s="123">
        <f t="shared" si="2"/>
        <v>41340.642716287897</v>
      </c>
      <c r="J41" s="123">
        <f t="shared" si="2"/>
        <v>42213.231460492418</v>
      </c>
      <c r="K41" s="123">
        <f t="shared" si="2"/>
        <v>44841.631834777771</v>
      </c>
      <c r="L41" s="123">
        <f t="shared" si="2"/>
        <v>47637.344364869765</v>
      </c>
      <c r="M41" s="123">
        <f t="shared" si="2"/>
        <v>47871.397436435189</v>
      </c>
      <c r="N41" s="123">
        <f t="shared" si="2"/>
        <v>49147.753626792706</v>
      </c>
      <c r="O41" s="123">
        <f t="shared" si="2"/>
        <v>49457.720575478044</v>
      </c>
      <c r="P41" s="123">
        <f t="shared" si="2"/>
        <v>51501.677585417521</v>
      </c>
      <c r="Q41" s="123">
        <f t="shared" si="2"/>
        <v>50376.162880795331</v>
      </c>
      <c r="R41" s="123">
        <f t="shared" si="2"/>
        <v>50767.791803077329</v>
      </c>
      <c r="S41" s="123">
        <f t="shared" si="2"/>
        <v>50599.343340280633</v>
      </c>
      <c r="T41" s="118">
        <v>50849.430141767691</v>
      </c>
    </row>
    <row r="42" spans="1:20" x14ac:dyDescent="0.2">
      <c r="A42" s="124" t="s">
        <v>205</v>
      </c>
      <c r="B42" s="125" t="s">
        <v>206</v>
      </c>
      <c r="C42" s="126">
        <v>11039.361001076246</v>
      </c>
      <c r="D42" s="126">
        <v>11351.678241345588</v>
      </c>
      <c r="E42" s="126">
        <v>12352.301387827396</v>
      </c>
      <c r="F42" s="126">
        <v>13414.773145622868</v>
      </c>
      <c r="G42" s="126">
        <v>14463.769852564314</v>
      </c>
      <c r="H42" s="126">
        <v>15485.754740007545</v>
      </c>
      <c r="I42" s="126">
        <v>17057.562847488374</v>
      </c>
      <c r="J42" s="126">
        <v>17353.396788375176</v>
      </c>
      <c r="K42" s="126">
        <v>18850.694468436806</v>
      </c>
      <c r="L42" s="126">
        <v>20541.681027674604</v>
      </c>
      <c r="M42" s="126">
        <v>20884.796864748503</v>
      </c>
      <c r="N42" s="126">
        <v>21632.08609272074</v>
      </c>
      <c r="O42" s="126">
        <v>22347.576484235724</v>
      </c>
      <c r="P42" s="126">
        <v>23664.409494303349</v>
      </c>
      <c r="Q42" s="126">
        <v>23066.12089830693</v>
      </c>
      <c r="R42" s="126">
        <v>22275.671987643509</v>
      </c>
      <c r="S42" s="126">
        <v>23721.558378185873</v>
      </c>
      <c r="T42" s="127">
        <v>24014.038985806706</v>
      </c>
    </row>
    <row r="43" spans="1:20" x14ac:dyDescent="0.2">
      <c r="A43" s="128">
        <v>402</v>
      </c>
      <c r="B43" s="56" t="s">
        <v>207</v>
      </c>
      <c r="C43" s="52">
        <v>5207.8774560521906</v>
      </c>
      <c r="D43" s="52">
        <v>5357.984412351534</v>
      </c>
      <c r="E43" s="52">
        <v>6309.668266513745</v>
      </c>
      <c r="F43" s="52">
        <v>7346.1826802704127</v>
      </c>
      <c r="G43" s="52">
        <v>7517.569166773108</v>
      </c>
      <c r="H43" s="52">
        <v>5972.9340791065988</v>
      </c>
      <c r="I43" s="52">
        <v>5295.5836278362895</v>
      </c>
      <c r="J43" s="52">
        <v>5435.6259414718825</v>
      </c>
      <c r="K43" s="52">
        <v>6288.2449557009058</v>
      </c>
      <c r="L43" s="52">
        <v>7111.2451643766144</v>
      </c>
      <c r="M43" s="52">
        <v>6717.717636224028</v>
      </c>
      <c r="N43" s="52">
        <v>6960.41930502986</v>
      </c>
      <c r="O43" s="52">
        <v>6266.965425497554</v>
      </c>
      <c r="P43" s="52">
        <v>6705.2087231990809</v>
      </c>
      <c r="Q43" s="52">
        <v>5888.8224225595532</v>
      </c>
      <c r="R43" s="52">
        <v>6782.1313492720219</v>
      </c>
      <c r="S43" s="52">
        <v>4880.2014470424183</v>
      </c>
      <c r="T43" s="53">
        <v>4546.4866524343979</v>
      </c>
    </row>
    <row r="44" spans="1:20" x14ac:dyDescent="0.2">
      <c r="A44" s="128">
        <v>410</v>
      </c>
      <c r="B44" s="56" t="s">
        <v>208</v>
      </c>
      <c r="C44" s="52">
        <v>15644.555108906654</v>
      </c>
      <c r="D44" s="52">
        <v>16075.478653721786</v>
      </c>
      <c r="E44" s="52">
        <v>18457.782240839289</v>
      </c>
      <c r="F44" s="52">
        <v>17953.94962669216</v>
      </c>
      <c r="G44" s="52">
        <v>18051.086661386791</v>
      </c>
      <c r="H44" s="52">
        <v>18524.386584588778</v>
      </c>
      <c r="I44" s="52">
        <v>18987.496240963239</v>
      </c>
      <c r="J44" s="52">
        <v>19424.208730645361</v>
      </c>
      <c r="K44" s="52">
        <v>19702.692410640055</v>
      </c>
      <c r="L44" s="52">
        <v>19984.418172818547</v>
      </c>
      <c r="M44" s="52">
        <v>20268.882935462661</v>
      </c>
      <c r="N44" s="52">
        <v>20555.248229042107</v>
      </c>
      <c r="O44" s="52">
        <v>20843.178665744763</v>
      </c>
      <c r="P44" s="52">
        <v>21132.059367915088</v>
      </c>
      <c r="Q44" s="52">
        <v>21421.219559928846</v>
      </c>
      <c r="R44" s="52">
        <v>21709.988466161798</v>
      </c>
      <c r="S44" s="52">
        <v>21997.583515052342</v>
      </c>
      <c r="T44" s="53">
        <v>22288.904503526592</v>
      </c>
    </row>
    <row r="45" spans="1:20" ht="13.5" thickBot="1" x14ac:dyDescent="0.25">
      <c r="A45" s="129"/>
      <c r="B45" s="130"/>
      <c r="C45" s="131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3"/>
    </row>
    <row r="46" spans="1:20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</row>
    <row r="47" spans="1:20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</row>
    <row r="48" spans="1:20" x14ac:dyDescent="0.2">
      <c r="A48" s="176" t="s">
        <v>311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</row>
    <row r="59" spans="1:18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</row>
    <row r="60" spans="1:18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</row>
    <row r="61" spans="1:18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</row>
    <row r="62" spans="1:18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T46"/>
  <sheetViews>
    <sheetView workbookViewId="0">
      <selection activeCell="A3" sqref="A3"/>
    </sheetView>
  </sheetViews>
  <sheetFormatPr baseColWidth="10" defaultRowHeight="12.75" x14ac:dyDescent="0.2"/>
  <cols>
    <col min="1" max="1" width="11" style="29"/>
    <col min="2" max="2" width="38.75" style="29" customWidth="1"/>
    <col min="3" max="16384" width="11" style="29"/>
  </cols>
  <sheetData>
    <row r="1" spans="1:20" x14ac:dyDescent="0.2">
      <c r="A1" s="23"/>
      <c r="B1" s="23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366"/>
    </row>
    <row r="2" spans="1:20" ht="13.5" thickBo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5.75" x14ac:dyDescent="0.25">
      <c r="A3" s="364" t="s">
        <v>203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93"/>
    </row>
    <row r="4" spans="1:20" ht="15" x14ac:dyDescent="0.25">
      <c r="A4" s="40" t="s">
        <v>155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94"/>
    </row>
    <row r="5" spans="1:20" ht="15" x14ac:dyDescent="0.25">
      <c r="A5" s="216" t="s">
        <v>347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94"/>
    </row>
    <row r="6" spans="1:20" ht="15" x14ac:dyDescent="0.25">
      <c r="A6" s="40" t="s">
        <v>156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94"/>
    </row>
    <row r="7" spans="1:20" ht="15" x14ac:dyDescent="0.25">
      <c r="A7" s="40" t="s">
        <v>157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94"/>
    </row>
    <row r="8" spans="1:20" ht="15.75" x14ac:dyDescent="0.25">
      <c r="A8" s="67" t="s">
        <v>164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94"/>
    </row>
    <row r="9" spans="1:20" ht="15.75" thickBot="1" x14ac:dyDescent="0.3">
      <c r="A9" s="46" t="s">
        <v>159</v>
      </c>
      <c r="B9" s="81" t="s">
        <v>169</v>
      </c>
      <c r="C9" s="81">
        <v>2004</v>
      </c>
      <c r="D9" s="81">
        <v>2005</v>
      </c>
      <c r="E9" s="81">
        <v>2006</v>
      </c>
      <c r="F9" s="81">
        <v>2007</v>
      </c>
      <c r="G9" s="81">
        <v>2008</v>
      </c>
      <c r="H9" s="81">
        <v>2009</v>
      </c>
      <c r="I9" s="81">
        <v>2010</v>
      </c>
      <c r="J9" s="81">
        <v>2011</v>
      </c>
      <c r="K9" s="81">
        <v>2012</v>
      </c>
      <c r="L9" s="81">
        <v>2013</v>
      </c>
      <c r="M9" s="81">
        <v>2014</v>
      </c>
      <c r="N9" s="81">
        <v>2015</v>
      </c>
      <c r="O9" s="81">
        <v>2016</v>
      </c>
      <c r="P9" s="81">
        <v>2017</v>
      </c>
      <c r="Q9" s="81">
        <v>2018</v>
      </c>
      <c r="R9" s="81">
        <v>2019</v>
      </c>
      <c r="S9" s="81">
        <v>2020</v>
      </c>
      <c r="T9" s="120">
        <v>2021</v>
      </c>
    </row>
    <row r="10" spans="1:20" ht="15.75" thickBot="1" x14ac:dyDescent="0.3">
      <c r="A10" s="121"/>
      <c r="B10" s="122" t="s">
        <v>99</v>
      </c>
      <c r="C10" s="49">
        <f>SUM(C11:C13)</f>
        <v>72314.183618294221</v>
      </c>
      <c r="D10" s="49">
        <f t="shared" ref="D10:S10" si="0">SUM(D11:D13)</f>
        <v>84379.416455177037</v>
      </c>
      <c r="E10" s="49">
        <f t="shared" si="0"/>
        <v>106123.82838804454</v>
      </c>
      <c r="F10" s="49">
        <f t="shared" si="0"/>
        <v>119129.62143175636</v>
      </c>
      <c r="G10" s="49">
        <f t="shared" si="0"/>
        <v>132900.46071018302</v>
      </c>
      <c r="H10" s="49">
        <f t="shared" si="0"/>
        <v>150850.75462939913</v>
      </c>
      <c r="I10" s="49">
        <f t="shared" si="0"/>
        <v>169192.40064334165</v>
      </c>
      <c r="J10" s="49">
        <f t="shared" si="0"/>
        <v>190806.17674091231</v>
      </c>
      <c r="K10" s="49">
        <f t="shared" si="0"/>
        <v>215411.80947750984</v>
      </c>
      <c r="L10" s="49">
        <f t="shared" si="0"/>
        <v>272989.12503977597</v>
      </c>
      <c r="M10" s="49">
        <f t="shared" si="0"/>
        <v>350479.57261741487</v>
      </c>
      <c r="N10" s="49">
        <f t="shared" si="0"/>
        <v>421311.61800923548</v>
      </c>
      <c r="O10" s="49">
        <f t="shared" si="0"/>
        <v>688235.43142676342</v>
      </c>
      <c r="P10" s="49">
        <f t="shared" si="0"/>
        <v>1072024.5270123347</v>
      </c>
      <c r="Q10" s="49">
        <f t="shared" si="0"/>
        <v>1650312.1064046426</v>
      </c>
      <c r="R10" s="49">
        <f t="shared" si="0"/>
        <v>2553434.0421036198</v>
      </c>
      <c r="S10" s="49">
        <f t="shared" si="0"/>
        <v>2878409.7378828763</v>
      </c>
      <c r="T10" s="50">
        <v>3798751.043842962</v>
      </c>
    </row>
    <row r="11" spans="1:20" x14ac:dyDescent="0.2">
      <c r="A11" s="136" t="s">
        <v>205</v>
      </c>
      <c r="B11" s="56" t="s">
        <v>206</v>
      </c>
      <c r="C11" s="139">
        <v>31474.507810748568</v>
      </c>
      <c r="D11" s="139">
        <v>37004.265893717435</v>
      </c>
      <c r="E11" s="139">
        <v>48985.523382756415</v>
      </c>
      <c r="F11" s="139">
        <v>52720.246441985866</v>
      </c>
      <c r="G11" s="139">
        <v>62670.726189118599</v>
      </c>
      <c r="H11" s="139">
        <v>78291.320186559766</v>
      </c>
      <c r="I11" s="139">
        <v>92777.686545574819</v>
      </c>
      <c r="J11" s="139">
        <v>105545.87381372153</v>
      </c>
      <c r="K11" s="139">
        <v>126764.00587724624</v>
      </c>
      <c r="L11" s="139">
        <v>167938.42208524875</v>
      </c>
      <c r="M11" s="139">
        <v>225261.27488698825</v>
      </c>
      <c r="N11" s="139">
        <v>279357.04716773058</v>
      </c>
      <c r="O11" s="139">
        <v>517503.68945177592</v>
      </c>
      <c r="P11" s="139">
        <v>817847.96813267807</v>
      </c>
      <c r="Q11" s="139">
        <v>1261045.2819537709</v>
      </c>
      <c r="R11" s="139">
        <v>1982404.6426145227</v>
      </c>
      <c r="S11" s="139">
        <v>2170077.317382033</v>
      </c>
      <c r="T11" s="416">
        <v>2843724.1825850927</v>
      </c>
    </row>
    <row r="12" spans="1:20" x14ac:dyDescent="0.2">
      <c r="A12" s="128">
        <v>402</v>
      </c>
      <c r="B12" s="56" t="s">
        <v>207</v>
      </c>
      <c r="C12" s="139">
        <v>19223.952893220448</v>
      </c>
      <c r="D12" s="139">
        <v>23000.065649254997</v>
      </c>
      <c r="E12" s="139">
        <v>26646.652907316828</v>
      </c>
      <c r="F12" s="139">
        <v>30910.576559618352</v>
      </c>
      <c r="G12" s="139">
        <v>31765.787158626255</v>
      </c>
      <c r="H12" s="139">
        <v>30526.569099496002</v>
      </c>
      <c r="I12" s="139">
        <v>27064.755344074369</v>
      </c>
      <c r="J12" s="139">
        <v>27780.485889135005</v>
      </c>
      <c r="K12" s="139">
        <v>22817.418473378762</v>
      </c>
      <c r="L12" s="139">
        <v>28529.932005501276</v>
      </c>
      <c r="M12" s="139">
        <v>26730.19105123281</v>
      </c>
      <c r="N12" s="139">
        <v>30710.329708398509</v>
      </c>
      <c r="O12" s="139">
        <v>30422.699954543739</v>
      </c>
      <c r="P12" s="139">
        <v>88486.047085364393</v>
      </c>
      <c r="Q12" s="139">
        <v>134020.06760891166</v>
      </c>
      <c r="R12" s="139">
        <v>158562.45677374306</v>
      </c>
      <c r="S12" s="139">
        <v>114753.65718190871</v>
      </c>
      <c r="T12" s="416">
        <v>106906.64644832761</v>
      </c>
    </row>
    <row r="13" spans="1:20" x14ac:dyDescent="0.2">
      <c r="A13" s="128">
        <v>410</v>
      </c>
      <c r="B13" s="56" t="s">
        <v>208</v>
      </c>
      <c r="C13" s="139">
        <v>21615.722914325212</v>
      </c>
      <c r="D13" s="139">
        <v>24375.084912204609</v>
      </c>
      <c r="E13" s="139">
        <v>30491.652097971299</v>
      </c>
      <c r="F13" s="139">
        <v>35498.798430152143</v>
      </c>
      <c r="G13" s="139">
        <v>38463.947362438164</v>
      </c>
      <c r="H13" s="139">
        <v>42032.865343343365</v>
      </c>
      <c r="I13" s="139">
        <v>49349.958753692466</v>
      </c>
      <c r="J13" s="139">
        <v>57479.817038055764</v>
      </c>
      <c r="K13" s="139">
        <v>65830.385126884852</v>
      </c>
      <c r="L13" s="139">
        <v>76520.770949025929</v>
      </c>
      <c r="M13" s="139">
        <v>98488.106679193836</v>
      </c>
      <c r="N13" s="139">
        <v>111244.24113310639</v>
      </c>
      <c r="O13" s="139">
        <v>140309.04202044371</v>
      </c>
      <c r="P13" s="139">
        <v>165690.51179429219</v>
      </c>
      <c r="Q13" s="139">
        <v>255246.75684195996</v>
      </c>
      <c r="R13" s="139">
        <v>412466.94271535386</v>
      </c>
      <c r="S13" s="139">
        <v>593578.76331893459</v>
      </c>
      <c r="T13" s="416">
        <v>848120.21480954136</v>
      </c>
    </row>
    <row r="14" spans="1:20" ht="13.5" thickBot="1" x14ac:dyDescent="0.25">
      <c r="A14" s="140"/>
      <c r="B14" s="130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8"/>
    </row>
    <row r="15" spans="1:20" x14ac:dyDescent="0.2">
      <c r="A15" s="176" t="s">
        <v>311</v>
      </c>
      <c r="B15" s="56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  <c r="O15" s="366"/>
      <c r="P15" s="366"/>
      <c r="Q15" s="366"/>
      <c r="R15" s="366"/>
      <c r="S15" s="366"/>
      <c r="T15" s="415"/>
    </row>
    <row r="16" spans="1:20" x14ac:dyDescent="0.2">
      <c r="A16" s="365"/>
      <c r="B16" s="56"/>
      <c r="C16" s="366"/>
      <c r="D16" s="366"/>
      <c r="E16" s="366"/>
      <c r="F16" s="366"/>
      <c r="G16" s="366"/>
      <c r="H16" s="366"/>
      <c r="I16" s="366"/>
      <c r="J16" s="366"/>
      <c r="K16" s="366"/>
      <c r="L16" s="366"/>
      <c r="M16" s="366"/>
      <c r="N16" s="366"/>
      <c r="O16" s="366"/>
      <c r="P16" s="366"/>
      <c r="Q16" s="366"/>
      <c r="R16" s="366"/>
      <c r="S16" s="366"/>
      <c r="T16" s="415"/>
    </row>
    <row r="17" spans="1:20" ht="13.5" thickBot="1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94"/>
    </row>
    <row r="18" spans="1:20" ht="15.75" x14ac:dyDescent="0.25">
      <c r="A18" s="364" t="s">
        <v>203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93"/>
    </row>
    <row r="19" spans="1:20" ht="15" x14ac:dyDescent="0.25">
      <c r="A19" s="40" t="s">
        <v>155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94"/>
    </row>
    <row r="20" spans="1:20" ht="15" x14ac:dyDescent="0.25">
      <c r="A20" s="216" t="s">
        <v>347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94"/>
    </row>
    <row r="21" spans="1:20" ht="15" x14ac:dyDescent="0.25">
      <c r="A21" s="40" t="s">
        <v>156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94"/>
    </row>
    <row r="22" spans="1:20" ht="15" x14ac:dyDescent="0.25">
      <c r="A22" s="40" t="s">
        <v>157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94"/>
    </row>
    <row r="23" spans="1:20" ht="15.75" x14ac:dyDescent="0.25">
      <c r="A23" s="67" t="s">
        <v>163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94"/>
    </row>
    <row r="24" spans="1:20" ht="15.75" thickBot="1" x14ac:dyDescent="0.3">
      <c r="A24" s="46" t="s">
        <v>159</v>
      </c>
      <c r="B24" s="81" t="s">
        <v>169</v>
      </c>
      <c r="C24" s="81">
        <v>2004</v>
      </c>
      <c r="D24" s="81">
        <v>2005</v>
      </c>
      <c r="E24" s="81">
        <v>2006</v>
      </c>
      <c r="F24" s="81">
        <v>2007</v>
      </c>
      <c r="G24" s="81">
        <v>2008</v>
      </c>
      <c r="H24" s="81">
        <v>2009</v>
      </c>
      <c r="I24" s="81">
        <v>2010</v>
      </c>
      <c r="J24" s="81">
        <v>2011</v>
      </c>
      <c r="K24" s="81">
        <v>2012</v>
      </c>
      <c r="L24" s="81">
        <v>2013</v>
      </c>
      <c r="M24" s="81">
        <v>2014</v>
      </c>
      <c r="N24" s="81">
        <v>2015</v>
      </c>
      <c r="O24" s="81">
        <v>2016</v>
      </c>
      <c r="P24" s="81">
        <v>2017</v>
      </c>
      <c r="Q24" s="81">
        <v>2018</v>
      </c>
      <c r="R24" s="81">
        <v>2019</v>
      </c>
      <c r="S24" s="81">
        <v>2020</v>
      </c>
      <c r="T24" s="120">
        <v>2021</v>
      </c>
    </row>
    <row r="25" spans="1:20" ht="15.75" thickBot="1" x14ac:dyDescent="0.3">
      <c r="A25" s="121"/>
      <c r="B25" s="122" t="s">
        <v>99</v>
      </c>
      <c r="C25" s="49">
        <f>SUM(C26:C28)</f>
        <v>40422.390052259136</v>
      </c>
      <c r="D25" s="49">
        <f t="shared" ref="D25:S25" si="1">SUM(D26:D28)</f>
        <v>47528.03597192475</v>
      </c>
      <c r="E25" s="49">
        <f t="shared" si="1"/>
        <v>59655.348352535504</v>
      </c>
      <c r="F25" s="49">
        <f t="shared" si="1"/>
        <v>66572.141709049989</v>
      </c>
      <c r="G25" s="49">
        <f t="shared" si="1"/>
        <v>74475.220190655309</v>
      </c>
      <c r="H25" s="49">
        <f t="shared" si="1"/>
        <v>84699.428660446094</v>
      </c>
      <c r="I25" s="49">
        <f t="shared" si="1"/>
        <v>93602.149250544171</v>
      </c>
      <c r="J25" s="49">
        <f t="shared" si="1"/>
        <v>104659.66809241056</v>
      </c>
      <c r="K25" s="49">
        <f t="shared" si="1"/>
        <v>117123.98998711116</v>
      </c>
      <c r="L25" s="49">
        <f t="shared" si="1"/>
        <v>150974.99530084629</v>
      </c>
      <c r="M25" s="49">
        <f t="shared" si="1"/>
        <v>192948.56206886904</v>
      </c>
      <c r="N25" s="49">
        <f t="shared" si="1"/>
        <v>234496.47179665125</v>
      </c>
      <c r="O25" s="49">
        <f t="shared" si="1"/>
        <v>396934.8261371851</v>
      </c>
      <c r="P25" s="49">
        <f t="shared" si="1"/>
        <v>641281.51070222491</v>
      </c>
      <c r="Q25" s="49">
        <f t="shared" si="1"/>
        <v>986969.69152179162</v>
      </c>
      <c r="R25" s="49">
        <f t="shared" si="1"/>
        <v>1516644.1664077495</v>
      </c>
      <c r="S25" s="49">
        <f t="shared" si="1"/>
        <v>1656582.4946108307</v>
      </c>
      <c r="T25" s="50">
        <v>2158548.4230983048</v>
      </c>
    </row>
    <row r="26" spans="1:20" x14ac:dyDescent="0.2">
      <c r="A26" s="124" t="s">
        <v>205</v>
      </c>
      <c r="B26" s="125" t="s">
        <v>206</v>
      </c>
      <c r="C26" s="141">
        <v>20435.146809672311</v>
      </c>
      <c r="D26" s="141">
        <v>24025.39892503187</v>
      </c>
      <c r="E26" s="141">
        <v>31804.353157618305</v>
      </c>
      <c r="F26" s="141">
        <v>34229.160384715251</v>
      </c>
      <c r="G26" s="141">
        <v>40689.611352907603</v>
      </c>
      <c r="H26" s="141">
        <v>50831.442116754726</v>
      </c>
      <c r="I26" s="141">
        <v>60236.863960526207</v>
      </c>
      <c r="J26" s="141">
        <v>68526.740418224537</v>
      </c>
      <c r="K26" s="141">
        <v>82302.830146212902</v>
      </c>
      <c r="L26" s="141">
        <v>109035.74190681371</v>
      </c>
      <c r="M26" s="141">
        <v>146253.19164729063</v>
      </c>
      <c r="N26" s="141">
        <v>181375.42628195131</v>
      </c>
      <c r="O26" s="141">
        <v>335994.57478673104</v>
      </c>
      <c r="P26" s="141">
        <v>530996.17624762445</v>
      </c>
      <c r="Q26" s="141">
        <v>818746.57501616504</v>
      </c>
      <c r="R26" s="141">
        <v>1287096.533854909</v>
      </c>
      <c r="S26" s="141">
        <v>1408944.94159167</v>
      </c>
      <c r="T26" s="418">
        <v>1846317.0737016734</v>
      </c>
    </row>
    <row r="27" spans="1:20" x14ac:dyDescent="0.2">
      <c r="A27" s="128">
        <v>402</v>
      </c>
      <c r="B27" s="56" t="s">
        <v>207</v>
      </c>
      <c r="C27" s="139">
        <v>14016.075437168263</v>
      </c>
      <c r="D27" s="139">
        <v>16769.217912173946</v>
      </c>
      <c r="E27" s="139">
        <v>19427.924078439886</v>
      </c>
      <c r="F27" s="139">
        <v>22536.726721732906</v>
      </c>
      <c r="G27" s="139">
        <v>23160.255937443158</v>
      </c>
      <c r="H27" s="139">
        <v>22256.749052238702</v>
      </c>
      <c r="I27" s="139">
        <v>19732.760202758742</v>
      </c>
      <c r="J27" s="139">
        <v>20254.595299212462</v>
      </c>
      <c r="K27" s="139">
        <v>16636.050888217607</v>
      </c>
      <c r="L27" s="139">
        <v>20801.012228208729</v>
      </c>
      <c r="M27" s="139">
        <v>19488.831267170066</v>
      </c>
      <c r="N27" s="139">
        <v>22390.727873923486</v>
      </c>
      <c r="O27" s="139">
        <v>22181.018645525182</v>
      </c>
      <c r="P27" s="139">
        <v>64514.676974820868</v>
      </c>
      <c r="Q27" s="139">
        <v>97713.274066716476</v>
      </c>
      <c r="R27" s="139">
        <v>115606.99133981328</v>
      </c>
      <c r="S27" s="139">
        <v>83666.24308155675</v>
      </c>
      <c r="T27" s="416">
        <v>77945.031892107305</v>
      </c>
    </row>
    <row r="28" spans="1:20" x14ac:dyDescent="0.2">
      <c r="A28" s="128">
        <v>410</v>
      </c>
      <c r="B28" s="56" t="s">
        <v>208</v>
      </c>
      <c r="C28" s="139">
        <v>5971.1678054185586</v>
      </c>
      <c r="D28" s="139">
        <v>6733.4191347189299</v>
      </c>
      <c r="E28" s="139">
        <v>8423.0711164773147</v>
      </c>
      <c r="F28" s="139">
        <v>9806.2546026018281</v>
      </c>
      <c r="G28" s="139">
        <v>10625.352900304551</v>
      </c>
      <c r="H28" s="139">
        <v>11611.23749145267</v>
      </c>
      <c r="I28" s="139">
        <v>13632.525087259215</v>
      </c>
      <c r="J28" s="139">
        <v>15878.332374973559</v>
      </c>
      <c r="K28" s="139">
        <v>18185.10895268065</v>
      </c>
      <c r="L28" s="139">
        <v>21138.241165823871</v>
      </c>
      <c r="M28" s="139">
        <v>27206.539154408365</v>
      </c>
      <c r="N28" s="139">
        <v>30730.317640776462</v>
      </c>
      <c r="O28" s="139">
        <v>38759.232704928843</v>
      </c>
      <c r="P28" s="139">
        <v>45770.657479779569</v>
      </c>
      <c r="Q28" s="139">
        <v>70509.842438910171</v>
      </c>
      <c r="R28" s="139">
        <v>113940.64121302734</v>
      </c>
      <c r="S28" s="139">
        <v>163971.30993760389</v>
      </c>
      <c r="T28" s="416">
        <v>234286.31750452382</v>
      </c>
    </row>
    <row r="29" spans="1:20" ht="13.5" thickBot="1" x14ac:dyDescent="0.25">
      <c r="A29" s="86"/>
      <c r="B29" s="87"/>
      <c r="C29" s="8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8"/>
    </row>
    <row r="30" spans="1:20" x14ac:dyDescent="0.2">
      <c r="A30" s="176" t="s">
        <v>311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94"/>
    </row>
    <row r="31" spans="1:20" ht="13.5" thickBo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94"/>
    </row>
    <row r="32" spans="1:20" ht="15.75" x14ac:dyDescent="0.25">
      <c r="A32" s="364" t="s">
        <v>203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93"/>
    </row>
    <row r="33" spans="1:20" ht="15" x14ac:dyDescent="0.25">
      <c r="A33" s="40" t="s">
        <v>155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94"/>
    </row>
    <row r="34" spans="1:20" ht="15" x14ac:dyDescent="0.25">
      <c r="A34" s="216" t="s">
        <v>347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94"/>
    </row>
    <row r="35" spans="1:20" ht="15" x14ac:dyDescent="0.25">
      <c r="A35" s="40" t="s">
        <v>156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94"/>
    </row>
    <row r="36" spans="1:20" ht="15" x14ac:dyDescent="0.25">
      <c r="A36" s="40" t="s">
        <v>157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94"/>
    </row>
    <row r="37" spans="1:20" ht="15.75" x14ac:dyDescent="0.25">
      <c r="A37" s="67" t="s">
        <v>158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94"/>
    </row>
    <row r="38" spans="1:20" ht="15.75" thickBot="1" x14ac:dyDescent="0.3">
      <c r="A38" s="46" t="s">
        <v>159</v>
      </c>
      <c r="B38" s="81" t="s">
        <v>169</v>
      </c>
      <c r="C38" s="81">
        <v>2004</v>
      </c>
      <c r="D38" s="81">
        <v>2005</v>
      </c>
      <c r="E38" s="81">
        <v>2006</v>
      </c>
      <c r="F38" s="81">
        <v>2007</v>
      </c>
      <c r="G38" s="81">
        <v>2008</v>
      </c>
      <c r="H38" s="81">
        <v>2009</v>
      </c>
      <c r="I38" s="81">
        <v>2010</v>
      </c>
      <c r="J38" s="81">
        <v>2011</v>
      </c>
      <c r="K38" s="81">
        <v>2012</v>
      </c>
      <c r="L38" s="81">
        <v>2013</v>
      </c>
      <c r="M38" s="81">
        <v>2014</v>
      </c>
      <c r="N38" s="81">
        <v>2015</v>
      </c>
      <c r="O38" s="81">
        <v>2016</v>
      </c>
      <c r="P38" s="81">
        <v>2017</v>
      </c>
      <c r="Q38" s="81">
        <v>2018</v>
      </c>
      <c r="R38" s="81">
        <v>2019</v>
      </c>
      <c r="S38" s="81">
        <v>2020</v>
      </c>
      <c r="T38" s="120">
        <v>2021</v>
      </c>
    </row>
    <row r="39" spans="1:20" ht="15.75" thickBot="1" x14ac:dyDescent="0.3">
      <c r="A39" s="121"/>
      <c r="B39" s="122" t="s">
        <v>99</v>
      </c>
      <c r="C39" s="49">
        <f>SUM(C40:C42)</f>
        <v>31891.793566035096</v>
      </c>
      <c r="D39" s="49">
        <f t="shared" ref="D39:S39" si="2">SUM(D40:D42)</f>
        <v>36851.380483252295</v>
      </c>
      <c r="E39" s="49">
        <f t="shared" si="2"/>
        <v>46468.480035509041</v>
      </c>
      <c r="F39" s="49">
        <f t="shared" si="2"/>
        <v>52557.479722706375</v>
      </c>
      <c r="G39" s="49">
        <f t="shared" si="2"/>
        <v>58425.24051952771</v>
      </c>
      <c r="H39" s="49">
        <f t="shared" si="2"/>
        <v>66151.325968953039</v>
      </c>
      <c r="I39" s="49">
        <f t="shared" si="2"/>
        <v>75590.251392797494</v>
      </c>
      <c r="J39" s="49">
        <f t="shared" si="2"/>
        <v>86146.508648501738</v>
      </c>
      <c r="K39" s="49">
        <f t="shared" si="2"/>
        <v>98287.819490398688</v>
      </c>
      <c r="L39" s="49">
        <f t="shared" si="2"/>
        <v>122014.12973892964</v>
      </c>
      <c r="M39" s="49">
        <f t="shared" si="2"/>
        <v>157531.01054854583</v>
      </c>
      <c r="N39" s="49">
        <f t="shared" si="2"/>
        <v>186815.14621258422</v>
      </c>
      <c r="O39" s="49">
        <f t="shared" si="2"/>
        <v>291300.60528957832</v>
      </c>
      <c r="P39" s="49">
        <f t="shared" si="2"/>
        <v>430743.01631010976</v>
      </c>
      <c r="Q39" s="49">
        <f t="shared" si="2"/>
        <v>663342.41488285083</v>
      </c>
      <c r="R39" s="49">
        <f t="shared" si="2"/>
        <v>1036789.87569587</v>
      </c>
      <c r="S39" s="49">
        <f t="shared" si="2"/>
        <v>1221827.2432720456</v>
      </c>
      <c r="T39" s="50">
        <v>1640202.6207446572</v>
      </c>
    </row>
    <row r="40" spans="1:20" x14ac:dyDescent="0.2">
      <c r="A40" s="124" t="s">
        <v>205</v>
      </c>
      <c r="B40" s="125" t="s">
        <v>206</v>
      </c>
      <c r="C40" s="126">
        <v>11039.361001076257</v>
      </c>
      <c r="D40" s="126">
        <v>12978.866968685565</v>
      </c>
      <c r="E40" s="126">
        <v>17181.17022513811</v>
      </c>
      <c r="F40" s="126">
        <v>18491.086057270615</v>
      </c>
      <c r="G40" s="126">
        <v>21981.114836210996</v>
      </c>
      <c r="H40" s="126">
        <v>27459.87806980504</v>
      </c>
      <c r="I40" s="126">
        <v>32540.822585048612</v>
      </c>
      <c r="J40" s="126">
        <v>37019.133395496989</v>
      </c>
      <c r="K40" s="126">
        <v>44461.175731033334</v>
      </c>
      <c r="L40" s="126">
        <v>58902.680178435039</v>
      </c>
      <c r="M40" s="126">
        <v>79008.083239697618</v>
      </c>
      <c r="N40" s="126">
        <v>97981.620885779266</v>
      </c>
      <c r="O40" s="126">
        <v>181509.11466504488</v>
      </c>
      <c r="P40" s="126">
        <v>286851.79188505362</v>
      </c>
      <c r="Q40" s="126">
        <v>442298.70693760586</v>
      </c>
      <c r="R40" s="126">
        <v>695308.10875961371</v>
      </c>
      <c r="S40" s="126">
        <v>761132.37579036294</v>
      </c>
      <c r="T40" s="127">
        <v>997407.10888341931</v>
      </c>
    </row>
    <row r="41" spans="1:20" x14ac:dyDescent="0.2">
      <c r="A41" s="128">
        <v>402</v>
      </c>
      <c r="B41" s="56" t="s">
        <v>207</v>
      </c>
      <c r="C41" s="52">
        <v>5207.8774560521852</v>
      </c>
      <c r="D41" s="52">
        <v>6230.8477370810506</v>
      </c>
      <c r="E41" s="52">
        <v>7218.7288288769414</v>
      </c>
      <c r="F41" s="52">
        <v>8373.8498378854456</v>
      </c>
      <c r="G41" s="52">
        <v>8605.5312211830969</v>
      </c>
      <c r="H41" s="52">
        <v>8269.8200472573008</v>
      </c>
      <c r="I41" s="52">
        <v>7331.9951413156268</v>
      </c>
      <c r="J41" s="52">
        <v>7525.8905899225429</v>
      </c>
      <c r="K41" s="52">
        <v>6181.3675851611551</v>
      </c>
      <c r="L41" s="52">
        <v>7728.9197772925472</v>
      </c>
      <c r="M41" s="52">
        <v>7241.3597840627444</v>
      </c>
      <c r="N41" s="52">
        <v>8319.6018344750228</v>
      </c>
      <c r="O41" s="52">
        <v>8241.6813090185569</v>
      </c>
      <c r="P41" s="52">
        <v>23971.370110543525</v>
      </c>
      <c r="Q41" s="52">
        <v>36306.793542195184</v>
      </c>
      <c r="R41" s="52">
        <v>42955.465433929785</v>
      </c>
      <c r="S41" s="52">
        <v>31087.414100351962</v>
      </c>
      <c r="T41" s="53">
        <v>28961.614556220302</v>
      </c>
    </row>
    <row r="42" spans="1:20" x14ac:dyDescent="0.2">
      <c r="A42" s="128">
        <v>410</v>
      </c>
      <c r="B42" s="56" t="s">
        <v>208</v>
      </c>
      <c r="C42" s="52">
        <v>15644.555108906654</v>
      </c>
      <c r="D42" s="52">
        <v>17641.665777485679</v>
      </c>
      <c r="E42" s="52">
        <v>22068.580981493986</v>
      </c>
      <c r="F42" s="52">
        <v>25692.543827550315</v>
      </c>
      <c r="G42" s="52">
        <v>27838.594462133613</v>
      </c>
      <c r="H42" s="52">
        <v>30421.627851890695</v>
      </c>
      <c r="I42" s="52">
        <v>35717.433666433251</v>
      </c>
      <c r="J42" s="52">
        <v>41601.484663082207</v>
      </c>
      <c r="K42" s="52">
        <v>47645.276174204206</v>
      </c>
      <c r="L42" s="52">
        <v>55382.529783202059</v>
      </c>
      <c r="M42" s="52">
        <v>71281.567524785467</v>
      </c>
      <c r="N42" s="52">
        <v>80513.923492329923</v>
      </c>
      <c r="O42" s="52">
        <v>101549.80931551487</v>
      </c>
      <c r="P42" s="52">
        <v>119919.85431451263</v>
      </c>
      <c r="Q42" s="52">
        <v>184736.9144030498</v>
      </c>
      <c r="R42" s="52">
        <v>298526.3015023265</v>
      </c>
      <c r="S42" s="52">
        <v>429607.45338133071</v>
      </c>
      <c r="T42" s="53">
        <v>613833.89730501757</v>
      </c>
    </row>
    <row r="43" spans="1:20" ht="13.5" thickBot="1" x14ac:dyDescent="0.25">
      <c r="A43" s="86"/>
      <c r="B43" s="87"/>
      <c r="C43" s="131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8"/>
    </row>
    <row r="44" spans="1:20" x14ac:dyDescent="0.2">
      <c r="A44" s="176" t="s">
        <v>311</v>
      </c>
      <c r="B44" s="23"/>
      <c r="D44" s="366"/>
      <c r="E44" s="366"/>
      <c r="F44" s="366"/>
      <c r="G44" s="366"/>
      <c r="H44" s="366"/>
      <c r="I44" s="366"/>
      <c r="J44" s="366"/>
      <c r="K44" s="366"/>
      <c r="L44" s="366"/>
      <c r="M44" s="366"/>
      <c r="N44" s="366"/>
      <c r="O44" s="366"/>
      <c r="P44" s="366"/>
      <c r="Q44" s="366"/>
      <c r="R44" s="366"/>
      <c r="S44" s="366"/>
    </row>
    <row r="45" spans="1:20" ht="13.5" customHeight="1" x14ac:dyDescent="0.2">
      <c r="A45" s="44"/>
      <c r="B45" s="23"/>
    </row>
    <row r="46" spans="1:20" ht="15" x14ac:dyDescent="0.25">
      <c r="A46" s="40"/>
      <c r="B46" s="23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T55"/>
  <sheetViews>
    <sheetView workbookViewId="0">
      <selection activeCell="A3" sqref="A3"/>
    </sheetView>
  </sheetViews>
  <sheetFormatPr baseColWidth="10" defaultRowHeight="14.25" x14ac:dyDescent="0.2"/>
  <cols>
    <col min="1" max="1" width="14" customWidth="1"/>
    <col min="2" max="2" width="21.25" customWidth="1"/>
    <col min="3" max="16" width="14" customWidth="1"/>
    <col min="17" max="17" width="12.5" customWidth="1"/>
  </cols>
  <sheetData>
    <row r="1" spans="1:19" x14ac:dyDescent="0.2">
      <c r="A1" s="695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67"/>
    </row>
    <row r="2" spans="1:19" ht="15" thickBot="1" x14ac:dyDescent="0.25">
      <c r="A2" s="15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68"/>
    </row>
    <row r="3" spans="1:19" ht="15.75" x14ac:dyDescent="0.25">
      <c r="A3" s="363" t="s">
        <v>209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3"/>
      <c r="Q3" s="143"/>
      <c r="R3" s="143"/>
      <c r="S3" s="696"/>
    </row>
    <row r="4" spans="1:19" ht="15" x14ac:dyDescent="0.25">
      <c r="A4" s="144" t="s">
        <v>155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68"/>
    </row>
    <row r="5" spans="1:19" ht="15" x14ac:dyDescent="0.25">
      <c r="A5" s="362" t="s">
        <v>347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  <c r="Q5" s="146"/>
      <c r="R5" s="146"/>
      <c r="S5" s="172"/>
    </row>
    <row r="6" spans="1:19" ht="15" x14ac:dyDescent="0.25">
      <c r="A6" s="144" t="s">
        <v>165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6"/>
      <c r="Q6" s="146"/>
      <c r="R6" s="146"/>
      <c r="S6" s="172"/>
    </row>
    <row r="7" spans="1:19" ht="15" x14ac:dyDescent="0.25">
      <c r="A7" s="144" t="s">
        <v>157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6"/>
      <c r="Q7" s="146"/>
      <c r="R7" s="146"/>
      <c r="S7" s="172"/>
    </row>
    <row r="8" spans="1:19" ht="15.75" x14ac:dyDescent="0.25">
      <c r="A8" s="147" t="s">
        <v>164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6"/>
      <c r="Q8" s="146"/>
      <c r="R8" s="146"/>
      <c r="S8" s="172"/>
    </row>
    <row r="9" spans="1:19" ht="15" thickBot="1" x14ac:dyDescent="0.25">
      <c r="A9" s="148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6"/>
      <c r="Q9" s="146"/>
      <c r="R9" s="146"/>
      <c r="S9" s="172"/>
    </row>
    <row r="10" spans="1:19" ht="15" thickBot="1" x14ac:dyDescent="0.25">
      <c r="A10" s="593" t="s">
        <v>159</v>
      </c>
      <c r="B10" s="594">
        <v>2004</v>
      </c>
      <c r="C10" s="594">
        <v>2005</v>
      </c>
      <c r="D10" s="594">
        <v>2006</v>
      </c>
      <c r="E10" s="594">
        <v>2007</v>
      </c>
      <c r="F10" s="594">
        <v>2008</v>
      </c>
      <c r="G10" s="594">
        <v>2009</v>
      </c>
      <c r="H10" s="594">
        <v>2010</v>
      </c>
      <c r="I10" s="594">
        <v>2011</v>
      </c>
      <c r="J10" s="594">
        <v>2012</v>
      </c>
      <c r="K10" s="594">
        <v>2013</v>
      </c>
      <c r="L10" s="594">
        <v>2014</v>
      </c>
      <c r="M10" s="594">
        <v>2015</v>
      </c>
      <c r="N10" s="594">
        <v>2016</v>
      </c>
      <c r="O10" s="594">
        <v>2017</v>
      </c>
      <c r="P10" s="594">
        <v>2018</v>
      </c>
      <c r="Q10" s="594">
        <v>2019</v>
      </c>
      <c r="R10" s="594">
        <v>2020</v>
      </c>
      <c r="S10" s="697">
        <v>2021</v>
      </c>
    </row>
    <row r="11" spans="1:19" ht="15" thickBot="1" x14ac:dyDescent="0.25">
      <c r="A11" s="595" t="s">
        <v>99</v>
      </c>
      <c r="B11" s="511">
        <v>74889.7062255731</v>
      </c>
      <c r="C11" s="511">
        <v>186929.79996365664</v>
      </c>
      <c r="D11" s="511">
        <v>261601.50040909369</v>
      </c>
      <c r="E11" s="511">
        <v>201677.34875832408</v>
      </c>
      <c r="F11" s="511">
        <v>184533.54865195716</v>
      </c>
      <c r="G11" s="511">
        <v>296048.21759942803</v>
      </c>
      <c r="H11" s="511">
        <v>381566.20990847325</v>
      </c>
      <c r="I11" s="511">
        <v>203255.40967546916</v>
      </c>
      <c r="J11" s="511">
        <v>221029.32811077376</v>
      </c>
      <c r="K11" s="511">
        <v>291142.33539269597</v>
      </c>
      <c r="L11" s="511">
        <v>350785.30268888478</v>
      </c>
      <c r="M11" s="511">
        <v>402281.76535675384</v>
      </c>
      <c r="N11" s="511">
        <v>257648.77919154035</v>
      </c>
      <c r="O11" s="511">
        <v>328759.30153096846</v>
      </c>
      <c r="P11" s="511">
        <v>246154.94001692266</v>
      </c>
      <c r="Q11" s="511">
        <v>194739.66645120972</v>
      </c>
      <c r="R11" s="511">
        <v>156232.97962035236</v>
      </c>
      <c r="S11" s="698">
        <v>533291.07211354852</v>
      </c>
    </row>
    <row r="12" spans="1:19" x14ac:dyDescent="0.2">
      <c r="A12" s="596" t="s">
        <v>210</v>
      </c>
      <c r="B12" s="514">
        <v>16737.911495573102</v>
      </c>
      <c r="C12" s="514">
        <v>51422.836085187839</v>
      </c>
      <c r="D12" s="514">
        <v>56221.561952620235</v>
      </c>
      <c r="E12" s="514">
        <v>41295.086353194543</v>
      </c>
      <c r="F12" s="514">
        <v>42830.013680306285</v>
      </c>
      <c r="G12" s="514">
        <v>30558.906944245031</v>
      </c>
      <c r="H12" s="514">
        <v>35182.529188801149</v>
      </c>
      <c r="I12" s="514">
        <v>35823.098138310597</v>
      </c>
      <c r="J12" s="514">
        <v>31554.670268006696</v>
      </c>
      <c r="K12" s="514">
        <v>72361.018028236402</v>
      </c>
      <c r="L12" s="514">
        <v>40328.137549653024</v>
      </c>
      <c r="M12" s="514">
        <v>55661.895309882741</v>
      </c>
      <c r="N12" s="514">
        <v>43108.738750897341</v>
      </c>
      <c r="O12" s="514">
        <v>66916.181957406065</v>
      </c>
      <c r="P12" s="514">
        <v>60435.131409428082</v>
      </c>
      <c r="Q12" s="514">
        <v>54581.79175254939</v>
      </c>
      <c r="R12" s="514">
        <v>14621.706635558745</v>
      </c>
      <c r="S12" s="515">
        <v>39322.399968892074</v>
      </c>
    </row>
    <row r="13" spans="1:19" x14ac:dyDescent="0.2">
      <c r="A13" s="596" t="s">
        <v>211</v>
      </c>
      <c r="B13" s="514">
        <v>58151.794730000001</v>
      </c>
      <c r="C13" s="514">
        <v>135506.96387846878</v>
      </c>
      <c r="D13" s="514">
        <v>205379.93845647344</v>
      </c>
      <c r="E13" s="514">
        <v>160382.26240512953</v>
      </c>
      <c r="F13" s="514">
        <v>141703.53497165086</v>
      </c>
      <c r="G13" s="514">
        <v>265489.31065518298</v>
      </c>
      <c r="H13" s="514">
        <v>346383.68071967212</v>
      </c>
      <c r="I13" s="514">
        <v>167432.31153715856</v>
      </c>
      <c r="J13" s="514">
        <v>189474.65784276708</v>
      </c>
      <c r="K13" s="514">
        <v>218781.31736445954</v>
      </c>
      <c r="L13" s="514">
        <v>310457.16513923177</v>
      </c>
      <c r="M13" s="514">
        <v>346619.87004687107</v>
      </c>
      <c r="N13" s="514">
        <v>214540.040440643</v>
      </c>
      <c r="O13" s="514">
        <v>261843.11957356241</v>
      </c>
      <c r="P13" s="514">
        <v>185719.80860749457</v>
      </c>
      <c r="Q13" s="514">
        <v>140157.87469866034</v>
      </c>
      <c r="R13" s="514">
        <v>141611.27298479361</v>
      </c>
      <c r="S13" s="515">
        <v>493968.67214465642</v>
      </c>
    </row>
    <row r="14" spans="1:19" ht="15" thickBot="1" x14ac:dyDescent="0.25">
      <c r="A14" s="586"/>
      <c r="B14" s="524"/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4"/>
      <c r="R14" s="524"/>
      <c r="S14" s="525"/>
    </row>
    <row r="15" spans="1:19" x14ac:dyDescent="0.2">
      <c r="A15" s="199" t="s">
        <v>311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68"/>
    </row>
    <row r="16" spans="1:19" x14ac:dyDescent="0.2">
      <c r="A16" s="199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68"/>
    </row>
    <row r="17" spans="1:20" ht="15" thickBot="1" x14ac:dyDescent="0.25">
      <c r="A17" s="199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68"/>
    </row>
    <row r="18" spans="1:20" ht="15.75" x14ac:dyDescent="0.25">
      <c r="A18" s="363" t="s">
        <v>209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67"/>
    </row>
    <row r="19" spans="1:20" ht="15" x14ac:dyDescent="0.25">
      <c r="A19" s="144" t="s">
        <v>155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68"/>
    </row>
    <row r="20" spans="1:20" ht="15" x14ac:dyDescent="0.25">
      <c r="A20" s="362" t="s">
        <v>347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68"/>
    </row>
    <row r="21" spans="1:20" ht="15" x14ac:dyDescent="0.25">
      <c r="A21" s="144" t="s">
        <v>165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68"/>
    </row>
    <row r="22" spans="1:20" ht="15" x14ac:dyDescent="0.25">
      <c r="A22" s="144" t="s">
        <v>157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68"/>
    </row>
    <row r="23" spans="1:20" ht="16.5" thickBot="1" x14ac:dyDescent="0.3">
      <c r="A23" s="147" t="s">
        <v>163</v>
      </c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68"/>
    </row>
    <row r="24" spans="1:20" ht="15" thickBot="1" x14ac:dyDescent="0.25">
      <c r="A24" s="593" t="s">
        <v>159</v>
      </c>
      <c r="B24" s="594">
        <v>2004</v>
      </c>
      <c r="C24" s="594">
        <v>2005</v>
      </c>
      <c r="D24" s="594">
        <v>2006</v>
      </c>
      <c r="E24" s="594">
        <v>2007</v>
      </c>
      <c r="F24" s="594">
        <v>2008</v>
      </c>
      <c r="G24" s="594">
        <v>2009</v>
      </c>
      <c r="H24" s="594">
        <v>2010</v>
      </c>
      <c r="I24" s="594">
        <v>2011</v>
      </c>
      <c r="J24" s="594">
        <v>2012</v>
      </c>
      <c r="K24" s="594">
        <v>2013</v>
      </c>
      <c r="L24" s="594">
        <v>2014</v>
      </c>
      <c r="M24" s="594">
        <v>2015</v>
      </c>
      <c r="N24" s="594">
        <v>2016</v>
      </c>
      <c r="O24" s="594">
        <v>2017</v>
      </c>
      <c r="P24" s="594">
        <v>2018</v>
      </c>
      <c r="Q24" s="594">
        <v>2019</v>
      </c>
      <c r="R24" s="594">
        <v>2020</v>
      </c>
      <c r="S24" s="697">
        <v>2021</v>
      </c>
    </row>
    <row r="25" spans="1:20" ht="15" thickBot="1" x14ac:dyDescent="0.25">
      <c r="A25" s="595" t="s">
        <v>99</v>
      </c>
      <c r="B25" s="511">
        <v>39355.856921794206</v>
      </c>
      <c r="C25" s="511">
        <v>97437.394607880997</v>
      </c>
      <c r="D25" s="511">
        <v>137661.96853471882</v>
      </c>
      <c r="E25" s="511">
        <v>106297.57642904225</v>
      </c>
      <c r="F25" s="511">
        <v>96844.418202370405</v>
      </c>
      <c r="G25" s="511">
        <v>158523.15850844383</v>
      </c>
      <c r="H25" s="511">
        <v>204662.59542068865</v>
      </c>
      <c r="I25" s="511">
        <v>107608.54818059783</v>
      </c>
      <c r="J25" s="511">
        <v>117630.53787898111</v>
      </c>
      <c r="K25" s="511">
        <v>152397.52883167978</v>
      </c>
      <c r="L25" s="511">
        <v>187492.26529527106</v>
      </c>
      <c r="M25" s="511">
        <v>214238.3143552338</v>
      </c>
      <c r="N25" s="511">
        <v>136596.05441831864</v>
      </c>
      <c r="O25" s="511">
        <v>173311.41967426095</v>
      </c>
      <c r="P25" s="511">
        <v>128910.59813379013</v>
      </c>
      <c r="Q25" s="511">
        <v>101424.73182230187</v>
      </c>
      <c r="R25" s="511">
        <v>83781.597421073486</v>
      </c>
      <c r="S25" s="698">
        <v>286858.57343210292</v>
      </c>
    </row>
    <row r="26" spans="1:20" x14ac:dyDescent="0.2">
      <c r="A26" s="596" t="s">
        <v>210</v>
      </c>
      <c r="B26" s="514">
        <v>7721.2805886742008</v>
      </c>
      <c r="C26" s="514">
        <v>23721.606257993968</v>
      </c>
      <c r="D26" s="514">
        <v>25935.282014397286</v>
      </c>
      <c r="E26" s="514">
        <v>19049.625680651774</v>
      </c>
      <c r="F26" s="514">
        <v>19757.695177792324</v>
      </c>
      <c r="G26" s="514">
        <v>14096.973512024259</v>
      </c>
      <c r="H26" s="514">
        <v>16229.873109186996</v>
      </c>
      <c r="I26" s="514">
        <v>16525.370704383557</v>
      </c>
      <c r="J26" s="514">
        <v>14556.324012515804</v>
      </c>
      <c r="K26" s="514">
        <v>33380.492185413794</v>
      </c>
      <c r="L26" s="514">
        <v>18603.567459528935</v>
      </c>
      <c r="M26" s="514">
        <v>25677.105049735925</v>
      </c>
      <c r="N26" s="514">
        <v>19886.272418608824</v>
      </c>
      <c r="O26" s="514">
        <v>30868.762626243009</v>
      </c>
      <c r="P26" s="514">
        <v>27879.022251313083</v>
      </c>
      <c r="Q26" s="514">
        <v>25178.847986230619</v>
      </c>
      <c r="R26" s="514">
        <v>6745.0649173457605</v>
      </c>
      <c r="S26" s="515">
        <v>18139.615785409802</v>
      </c>
    </row>
    <row r="27" spans="1:20" x14ac:dyDescent="0.2">
      <c r="A27" s="596" t="s">
        <v>211</v>
      </c>
      <c r="B27" s="514">
        <v>31634.576333120003</v>
      </c>
      <c r="C27" s="514">
        <v>73715.788349887021</v>
      </c>
      <c r="D27" s="514">
        <v>111726.68652032154</v>
      </c>
      <c r="E27" s="514">
        <v>87247.950748390474</v>
      </c>
      <c r="F27" s="514">
        <v>77086.723024578081</v>
      </c>
      <c r="G27" s="514">
        <v>144426.18499641956</v>
      </c>
      <c r="H27" s="514">
        <v>188432.72231150165</v>
      </c>
      <c r="I27" s="514">
        <v>91083.177476214274</v>
      </c>
      <c r="J27" s="514">
        <v>103074.2138664653</v>
      </c>
      <c r="K27" s="514">
        <v>119017.036646266</v>
      </c>
      <c r="L27" s="514">
        <v>168888.69783574212</v>
      </c>
      <c r="M27" s="514">
        <v>188561.20930549788</v>
      </c>
      <c r="N27" s="514">
        <v>116709.78199970981</v>
      </c>
      <c r="O27" s="514">
        <v>142442.65704801795</v>
      </c>
      <c r="P27" s="514">
        <v>101031.57588247705</v>
      </c>
      <c r="Q27" s="514">
        <v>76245.88383607124</v>
      </c>
      <c r="R27" s="514">
        <v>77036.532503727722</v>
      </c>
      <c r="S27" s="515">
        <v>268718.9576466931</v>
      </c>
    </row>
    <row r="28" spans="1:20" ht="15" thickBot="1" x14ac:dyDescent="0.25">
      <c r="A28" s="586"/>
      <c r="B28" s="524"/>
      <c r="C28" s="524"/>
      <c r="D28" s="524"/>
      <c r="E28" s="524"/>
      <c r="F28" s="524"/>
      <c r="G28" s="524"/>
      <c r="H28" s="524"/>
      <c r="I28" s="524"/>
      <c r="J28" s="524"/>
      <c r="K28" s="524"/>
      <c r="L28" s="524"/>
      <c r="M28" s="524"/>
      <c r="N28" s="524"/>
      <c r="O28" s="524"/>
      <c r="P28" s="524"/>
      <c r="Q28" s="524"/>
      <c r="R28" s="524"/>
      <c r="S28" s="525"/>
    </row>
    <row r="29" spans="1:20" x14ac:dyDescent="0.2">
      <c r="A29" s="199" t="s">
        <v>311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72"/>
      <c r="T29" s="151"/>
    </row>
    <row r="30" spans="1:20" x14ac:dyDescent="0.2">
      <c r="A30" s="199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72"/>
      <c r="T30" s="151"/>
    </row>
    <row r="31" spans="1:20" ht="15" thickBot="1" x14ac:dyDescent="0.25">
      <c r="A31" s="199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72"/>
      <c r="T31" s="151"/>
    </row>
    <row r="32" spans="1:20" x14ac:dyDescent="0.2">
      <c r="A32" s="152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696"/>
    </row>
    <row r="33" spans="1:19" ht="15.75" x14ac:dyDescent="0.25">
      <c r="A33" s="147" t="s">
        <v>209</v>
      </c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68"/>
    </row>
    <row r="34" spans="1:19" ht="15" x14ac:dyDescent="0.25">
      <c r="A34" s="144" t="s">
        <v>155</v>
      </c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72"/>
    </row>
    <row r="35" spans="1:19" ht="15" x14ac:dyDescent="0.25">
      <c r="A35" s="362" t="s">
        <v>347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72"/>
    </row>
    <row r="36" spans="1:19" ht="15" x14ac:dyDescent="0.25">
      <c r="A36" s="144" t="s">
        <v>165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72"/>
    </row>
    <row r="37" spans="1:19" ht="15" x14ac:dyDescent="0.25">
      <c r="A37" s="144" t="s">
        <v>157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72"/>
    </row>
    <row r="38" spans="1:19" ht="16.5" thickBot="1" x14ac:dyDescent="0.3">
      <c r="A38" s="153" t="s">
        <v>158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72"/>
    </row>
    <row r="39" spans="1:19" ht="15" thickBot="1" x14ac:dyDescent="0.25">
      <c r="A39" s="593" t="s">
        <v>159</v>
      </c>
      <c r="B39" s="594">
        <v>2004</v>
      </c>
      <c r="C39" s="594">
        <v>2005</v>
      </c>
      <c r="D39" s="594">
        <v>2006</v>
      </c>
      <c r="E39" s="594">
        <v>2007</v>
      </c>
      <c r="F39" s="594">
        <v>2008</v>
      </c>
      <c r="G39" s="594">
        <v>2009</v>
      </c>
      <c r="H39" s="594">
        <v>2010</v>
      </c>
      <c r="I39" s="594">
        <v>2011</v>
      </c>
      <c r="J39" s="594">
        <v>2012</v>
      </c>
      <c r="K39" s="594">
        <v>2013</v>
      </c>
      <c r="L39" s="594">
        <v>2014</v>
      </c>
      <c r="M39" s="594">
        <v>2015</v>
      </c>
      <c r="N39" s="594">
        <v>2016</v>
      </c>
      <c r="O39" s="594">
        <v>2017</v>
      </c>
      <c r="P39" s="594">
        <v>2018</v>
      </c>
      <c r="Q39" s="594">
        <v>2019</v>
      </c>
      <c r="R39" s="594">
        <v>2020</v>
      </c>
      <c r="S39" s="697">
        <v>2021</v>
      </c>
    </row>
    <row r="40" spans="1:19" ht="15" thickBot="1" x14ac:dyDescent="0.25">
      <c r="A40" s="595" t="s">
        <v>99</v>
      </c>
      <c r="B40" s="511">
        <v>35533.849303778901</v>
      </c>
      <c r="C40" s="511">
        <v>89492.405355775627</v>
      </c>
      <c r="D40" s="511">
        <v>123939.53187437485</v>
      </c>
      <c r="E40" s="511">
        <v>95379.772329281812</v>
      </c>
      <c r="F40" s="511">
        <v>87689.130449586752</v>
      </c>
      <c r="G40" s="511">
        <v>137525.0590909842</v>
      </c>
      <c r="H40" s="511">
        <v>176903.61448778465</v>
      </c>
      <c r="I40" s="511">
        <v>95646.861494871308</v>
      </c>
      <c r="J40" s="511">
        <v>103398.79023179268</v>
      </c>
      <c r="K40" s="511">
        <v>138744.80656101616</v>
      </c>
      <c r="L40" s="511">
        <v>163293.03739361378</v>
      </c>
      <c r="M40" s="511">
        <v>188043.45100151998</v>
      </c>
      <c r="N40" s="511">
        <v>121052.72477322172</v>
      </c>
      <c r="O40" s="511">
        <v>155447.88185670754</v>
      </c>
      <c r="P40" s="511">
        <v>117244.34188313251</v>
      </c>
      <c r="Q40" s="511">
        <v>93314.934628907868</v>
      </c>
      <c r="R40" s="511">
        <v>72451.382199278858</v>
      </c>
      <c r="S40" s="698">
        <v>246432.49868144561</v>
      </c>
    </row>
    <row r="41" spans="1:19" x14ac:dyDescent="0.2">
      <c r="A41" s="596" t="s">
        <v>210</v>
      </c>
      <c r="B41" s="514">
        <v>9016.6309068989012</v>
      </c>
      <c r="C41" s="514">
        <v>27701.229827193871</v>
      </c>
      <c r="D41" s="514">
        <v>30286.279938222953</v>
      </c>
      <c r="E41" s="514">
        <v>22245.460672542769</v>
      </c>
      <c r="F41" s="514">
        <v>23072.318502513961</v>
      </c>
      <c r="G41" s="514">
        <v>16461.933432220769</v>
      </c>
      <c r="H41" s="514">
        <v>18952.656079614153</v>
      </c>
      <c r="I41" s="514">
        <v>19297.727433927041</v>
      </c>
      <c r="J41" s="514">
        <v>16998.346255490891</v>
      </c>
      <c r="K41" s="514">
        <v>38980.525842822608</v>
      </c>
      <c r="L41" s="514">
        <v>21724.570090124089</v>
      </c>
      <c r="M41" s="514">
        <v>29984.790260146812</v>
      </c>
      <c r="N41" s="514">
        <v>23222.466332288517</v>
      </c>
      <c r="O41" s="514">
        <v>36047.419331163059</v>
      </c>
      <c r="P41" s="514">
        <v>32556.109158114999</v>
      </c>
      <c r="Q41" s="514">
        <v>29402.943766318767</v>
      </c>
      <c r="R41" s="514">
        <v>7876.6417182129799</v>
      </c>
      <c r="S41" s="515">
        <v>21182.784183482301</v>
      </c>
    </row>
    <row r="42" spans="1:19" x14ac:dyDescent="0.2">
      <c r="A42" s="596" t="s">
        <v>211</v>
      </c>
      <c r="B42" s="514">
        <v>26517.218396880002</v>
      </c>
      <c r="C42" s="514">
        <v>61791.175528581756</v>
      </c>
      <c r="D42" s="514">
        <v>93653.251936151893</v>
      </c>
      <c r="E42" s="514">
        <v>73134.311656739039</v>
      </c>
      <c r="F42" s="514">
        <v>64616.811947072791</v>
      </c>
      <c r="G42" s="514">
        <v>121063.12565876344</v>
      </c>
      <c r="H42" s="514">
        <v>157950.9584081705</v>
      </c>
      <c r="I42" s="514">
        <v>76349.13406094427</v>
      </c>
      <c r="J42" s="514">
        <v>86400.443976301787</v>
      </c>
      <c r="K42" s="514">
        <v>99764.28071819355</v>
      </c>
      <c r="L42" s="514">
        <v>141568.46730348968</v>
      </c>
      <c r="M42" s="514">
        <v>158058.66074137317</v>
      </c>
      <c r="N42" s="514">
        <v>97830.258440933205</v>
      </c>
      <c r="O42" s="514">
        <v>119400.46252554447</v>
      </c>
      <c r="P42" s="514">
        <v>84688.232725017515</v>
      </c>
      <c r="Q42" s="514">
        <v>63911.990862589104</v>
      </c>
      <c r="R42" s="514">
        <v>64574.740481065885</v>
      </c>
      <c r="S42" s="515">
        <v>225249.71449796332</v>
      </c>
    </row>
    <row r="43" spans="1:19" ht="15" thickBot="1" x14ac:dyDescent="0.25">
      <c r="A43" s="586"/>
      <c r="B43" s="524"/>
      <c r="C43" s="524"/>
      <c r="D43" s="524"/>
      <c r="E43" s="524"/>
      <c r="F43" s="524"/>
      <c r="G43" s="524"/>
      <c r="H43" s="524"/>
      <c r="I43" s="524"/>
      <c r="J43" s="524"/>
      <c r="K43" s="524"/>
      <c r="L43" s="524"/>
      <c r="M43" s="524"/>
      <c r="N43" s="524"/>
      <c r="O43" s="524"/>
      <c r="P43" s="524"/>
      <c r="Q43" s="524"/>
      <c r="R43" s="524"/>
      <c r="S43" s="525"/>
    </row>
    <row r="44" spans="1:19" x14ac:dyDescent="0.2">
      <c r="A44" s="176" t="s">
        <v>311</v>
      </c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</row>
    <row r="45" spans="1:19" x14ac:dyDescent="0.2">
      <c r="A45" s="145"/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</row>
    <row r="46" spans="1:19" x14ac:dyDescent="0.2"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</row>
    <row r="47" spans="1:19" ht="15" x14ac:dyDescent="0.25">
      <c r="A47" s="154"/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</row>
    <row r="49" spans="2:17" x14ac:dyDescent="0.2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</row>
    <row r="50" spans="2:17" x14ac:dyDescent="0.2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2:17" x14ac:dyDescent="0.2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</row>
    <row r="54" spans="2:17" x14ac:dyDescent="0.2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</row>
    <row r="55" spans="2:17" x14ac:dyDescent="0.2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15"/>
  <sheetViews>
    <sheetView workbookViewId="0">
      <selection activeCell="B22" sqref="B22"/>
    </sheetView>
  </sheetViews>
  <sheetFormatPr baseColWidth="10" defaultRowHeight="14.25" x14ac:dyDescent="0.2"/>
  <cols>
    <col min="2" max="2" width="74.25" customWidth="1"/>
  </cols>
  <sheetData>
    <row r="2" spans="1:2" x14ac:dyDescent="0.2">
      <c r="A2" s="145"/>
      <c r="B2" s="145"/>
    </row>
    <row r="3" spans="1:2" x14ac:dyDescent="0.2">
      <c r="A3" s="184" t="s">
        <v>331</v>
      </c>
      <c r="B3" s="184"/>
    </row>
    <row r="4" spans="1:2" x14ac:dyDescent="0.2">
      <c r="A4" s="391"/>
      <c r="B4" s="380"/>
    </row>
    <row r="5" spans="1:2" x14ac:dyDescent="0.2">
      <c r="A5" s="145" t="s">
        <v>159</v>
      </c>
      <c r="B5" s="145" t="s">
        <v>169</v>
      </c>
    </row>
    <row r="6" spans="1:2" x14ac:dyDescent="0.2">
      <c r="A6" s="392">
        <v>1320</v>
      </c>
      <c r="B6" s="381" t="s">
        <v>256</v>
      </c>
    </row>
    <row r="7" spans="1:2" x14ac:dyDescent="0.2">
      <c r="A7" s="204" t="s">
        <v>257</v>
      </c>
      <c r="B7" s="382" t="s">
        <v>258</v>
      </c>
    </row>
    <row r="8" spans="1:2" x14ac:dyDescent="0.2">
      <c r="A8" s="204" t="s">
        <v>259</v>
      </c>
      <c r="B8" s="383" t="s">
        <v>260</v>
      </c>
    </row>
    <row r="9" spans="1:2" x14ac:dyDescent="0.2">
      <c r="A9" s="204" t="s">
        <v>261</v>
      </c>
      <c r="B9" s="383" t="s">
        <v>262</v>
      </c>
    </row>
    <row r="10" spans="1:2" x14ac:dyDescent="0.2">
      <c r="A10" s="204" t="s">
        <v>263</v>
      </c>
      <c r="B10" s="382" t="s">
        <v>264</v>
      </c>
    </row>
    <row r="11" spans="1:2" x14ac:dyDescent="0.2">
      <c r="A11" s="204" t="s">
        <v>265</v>
      </c>
      <c r="B11" s="383" t="s">
        <v>266</v>
      </c>
    </row>
    <row r="12" spans="1:2" x14ac:dyDescent="0.2">
      <c r="A12" s="204" t="s">
        <v>267</v>
      </c>
      <c r="B12" s="383" t="s">
        <v>268</v>
      </c>
    </row>
    <row r="13" spans="1:2" x14ac:dyDescent="0.2">
      <c r="A13" s="145"/>
      <c r="B13" s="145"/>
    </row>
    <row r="14" spans="1:2" x14ac:dyDescent="0.2">
      <c r="A14" s="145"/>
      <c r="B14" s="145"/>
    </row>
    <row r="15" spans="1:2" x14ac:dyDescent="0.2">
      <c r="A15" s="145"/>
      <c r="B15" s="145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S54"/>
  <sheetViews>
    <sheetView workbookViewId="0">
      <selection activeCell="A2" sqref="A2"/>
    </sheetView>
  </sheetViews>
  <sheetFormatPr baseColWidth="10" defaultRowHeight="14.25" x14ac:dyDescent="0.2"/>
  <cols>
    <col min="1" max="2" width="13.25" customWidth="1"/>
    <col min="3" max="10" width="11.5" customWidth="1"/>
    <col min="11" max="14" width="12" customWidth="1"/>
    <col min="15" max="17" width="15.25" customWidth="1"/>
  </cols>
  <sheetData>
    <row r="1" spans="1:19" ht="15" thickBot="1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691"/>
    </row>
    <row r="2" spans="1:19" ht="15.75" x14ac:dyDescent="0.25">
      <c r="A2" s="363" t="s">
        <v>209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67"/>
    </row>
    <row r="3" spans="1:19" ht="15" x14ac:dyDescent="0.25">
      <c r="A3" s="144" t="s">
        <v>155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68"/>
    </row>
    <row r="4" spans="1:19" ht="15" x14ac:dyDescent="0.25">
      <c r="A4" s="362" t="s">
        <v>347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68"/>
    </row>
    <row r="5" spans="1:19" ht="15" x14ac:dyDescent="0.25">
      <c r="A5" s="144" t="s">
        <v>156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68"/>
    </row>
    <row r="6" spans="1:19" ht="15" x14ac:dyDescent="0.25">
      <c r="A6" s="144" t="s">
        <v>157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68"/>
    </row>
    <row r="7" spans="1:19" ht="15.75" x14ac:dyDescent="0.25">
      <c r="A7" s="153" t="s">
        <v>164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68"/>
    </row>
    <row r="8" spans="1:19" ht="15" thickBot="1" x14ac:dyDescent="0.25">
      <c r="A8" s="320" t="s">
        <v>159</v>
      </c>
      <c r="B8" s="584">
        <v>2004</v>
      </c>
      <c r="C8" s="584">
        <v>2005</v>
      </c>
      <c r="D8" s="584">
        <v>2006</v>
      </c>
      <c r="E8" s="584">
        <v>2007</v>
      </c>
      <c r="F8" s="584">
        <v>2008</v>
      </c>
      <c r="G8" s="584">
        <v>2009</v>
      </c>
      <c r="H8" s="584">
        <v>2010</v>
      </c>
      <c r="I8" s="584">
        <v>2011</v>
      </c>
      <c r="J8" s="584">
        <v>2012</v>
      </c>
      <c r="K8" s="584">
        <v>2013</v>
      </c>
      <c r="L8" s="584">
        <v>2014</v>
      </c>
      <c r="M8" s="584">
        <v>2015</v>
      </c>
      <c r="N8" s="584">
        <v>2016</v>
      </c>
      <c r="O8" s="584">
        <v>2017</v>
      </c>
      <c r="P8" s="584">
        <v>2018</v>
      </c>
      <c r="Q8" s="584">
        <v>2019</v>
      </c>
      <c r="R8" s="584">
        <v>2020</v>
      </c>
      <c r="S8" s="585">
        <v>2021</v>
      </c>
    </row>
    <row r="9" spans="1:19" ht="15" thickBot="1" x14ac:dyDescent="0.25">
      <c r="A9" s="595" t="s">
        <v>99</v>
      </c>
      <c r="B9" s="511">
        <v>74889.7062255731</v>
      </c>
      <c r="C9" s="511">
        <v>206134.27956498443</v>
      </c>
      <c r="D9" s="511">
        <v>325107.57881473086</v>
      </c>
      <c r="E9" s="511">
        <v>283213.54030943289</v>
      </c>
      <c r="F9" s="511">
        <v>337189.8195300001</v>
      </c>
      <c r="G9" s="511">
        <v>529363.75075999997</v>
      </c>
      <c r="H9" s="511">
        <v>786124.13213999989</v>
      </c>
      <c r="I9" s="511">
        <v>540189.08820120862</v>
      </c>
      <c r="J9" s="511">
        <v>650756.63922018092</v>
      </c>
      <c r="K9" s="511">
        <v>1133939.5939358172</v>
      </c>
      <c r="L9" s="511">
        <v>1479495.171876641</v>
      </c>
      <c r="M9" s="511">
        <v>1906195.1586526525</v>
      </c>
      <c r="N9" s="511">
        <v>1481251.2785724944</v>
      </c>
      <c r="O9" s="511">
        <v>2176104.1831367444</v>
      </c>
      <c r="P9" s="511">
        <v>2244806.923930184</v>
      </c>
      <c r="Q9" s="597">
        <v>2528455.9049711395</v>
      </c>
      <c r="R9" s="597">
        <v>3020321.1158237699</v>
      </c>
      <c r="S9" s="598">
        <v>15115943.811646685</v>
      </c>
    </row>
    <row r="10" spans="1:19" x14ac:dyDescent="0.2">
      <c r="A10" s="596" t="s">
        <v>210</v>
      </c>
      <c r="B10" s="514">
        <v>16737.911495573102</v>
      </c>
      <c r="C10" s="514">
        <v>57554.542234984445</v>
      </c>
      <c r="D10" s="514">
        <v>75551.646374730801</v>
      </c>
      <c r="E10" s="514">
        <v>66682.303029432878</v>
      </c>
      <c r="F10" s="514">
        <v>118654.03015999999</v>
      </c>
      <c r="G10" s="514">
        <v>93365.563999999998</v>
      </c>
      <c r="H10" s="514">
        <v>132126.85200000001</v>
      </c>
      <c r="I10" s="514">
        <v>181593.64490120861</v>
      </c>
      <c r="J10" s="514">
        <v>192566.85415018105</v>
      </c>
      <c r="K10" s="514">
        <v>527634.08530581731</v>
      </c>
      <c r="L10" s="514">
        <v>387680.02592664107</v>
      </c>
      <c r="M10" s="514">
        <v>548501.7176926526</v>
      </c>
      <c r="N10" s="514">
        <v>435993.23292249447</v>
      </c>
      <c r="O10" s="514">
        <v>690201.26161674433</v>
      </c>
      <c r="P10" s="514">
        <v>643156.54685018398</v>
      </c>
      <c r="Q10" s="514">
        <v>601195.00267113978</v>
      </c>
      <c r="R10" s="514">
        <v>254687.41267376987</v>
      </c>
      <c r="S10" s="515">
        <v>1018087.7048366845</v>
      </c>
    </row>
    <row r="11" spans="1:19" x14ac:dyDescent="0.2">
      <c r="A11" s="596" t="s">
        <v>211</v>
      </c>
      <c r="B11" s="514">
        <v>58151.794730000001</v>
      </c>
      <c r="C11" s="514">
        <v>148579.73732999997</v>
      </c>
      <c r="D11" s="514">
        <v>249555.93244000003</v>
      </c>
      <c r="E11" s="514">
        <v>216531.23728000003</v>
      </c>
      <c r="F11" s="514">
        <v>218535.78937000007</v>
      </c>
      <c r="G11" s="514">
        <v>435998.18676000001</v>
      </c>
      <c r="H11" s="514">
        <v>653997.28013999993</v>
      </c>
      <c r="I11" s="514">
        <v>358595.44329999998</v>
      </c>
      <c r="J11" s="514">
        <v>458189.78506999993</v>
      </c>
      <c r="K11" s="514">
        <v>606305.50862999994</v>
      </c>
      <c r="L11" s="514">
        <v>1091815.1459499998</v>
      </c>
      <c r="M11" s="514">
        <v>1357693.4409599998</v>
      </c>
      <c r="N11" s="514">
        <v>1045258.04565</v>
      </c>
      <c r="O11" s="514">
        <v>1485902.9215200001</v>
      </c>
      <c r="P11" s="514">
        <v>1601650.37708</v>
      </c>
      <c r="Q11" s="514">
        <v>1927260.9023</v>
      </c>
      <c r="R11" s="514">
        <v>2765633.70315</v>
      </c>
      <c r="S11" s="515">
        <v>14097856.10681</v>
      </c>
    </row>
    <row r="12" spans="1:19" ht="15" thickBot="1" x14ac:dyDescent="0.25">
      <c r="A12" s="601"/>
      <c r="B12" s="524"/>
      <c r="C12" s="524"/>
      <c r="D12" s="524"/>
      <c r="E12" s="524"/>
      <c r="F12" s="524"/>
      <c r="G12" s="524"/>
      <c r="H12" s="524"/>
      <c r="I12" s="524"/>
      <c r="J12" s="524"/>
      <c r="K12" s="524"/>
      <c r="L12" s="524"/>
      <c r="M12" s="524"/>
      <c r="N12" s="524"/>
      <c r="O12" s="524"/>
      <c r="P12" s="524"/>
      <c r="Q12" s="524"/>
      <c r="R12" s="524"/>
      <c r="S12" s="525"/>
    </row>
    <row r="13" spans="1:19" x14ac:dyDescent="0.2">
      <c r="A13" s="176" t="s">
        <v>311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72"/>
    </row>
    <row r="14" spans="1:19" x14ac:dyDescent="0.2">
      <c r="A14" s="17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72"/>
    </row>
    <row r="15" spans="1:19" ht="15" thickBot="1" x14ac:dyDescent="0.25">
      <c r="A15" s="148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72"/>
    </row>
    <row r="16" spans="1:19" ht="15.75" x14ac:dyDescent="0.25">
      <c r="A16" s="363" t="s">
        <v>209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67"/>
    </row>
    <row r="17" spans="1:19" ht="15" x14ac:dyDescent="0.25">
      <c r="A17" s="144" t="s">
        <v>155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68"/>
    </row>
    <row r="18" spans="1:19" ht="15" x14ac:dyDescent="0.25">
      <c r="A18" s="362" t="s">
        <v>347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68"/>
    </row>
    <row r="19" spans="1:19" ht="15" x14ac:dyDescent="0.25">
      <c r="A19" s="144" t="s">
        <v>156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68"/>
    </row>
    <row r="20" spans="1:19" ht="15" x14ac:dyDescent="0.25">
      <c r="A20" s="144" t="s">
        <v>157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68"/>
    </row>
    <row r="21" spans="1:19" ht="15.75" x14ac:dyDescent="0.25">
      <c r="A21" s="153" t="s">
        <v>163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68"/>
    </row>
    <row r="22" spans="1:19" x14ac:dyDescent="0.2">
      <c r="A22" s="155"/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68"/>
    </row>
    <row r="23" spans="1:19" ht="15" thickBot="1" x14ac:dyDescent="0.25">
      <c r="A23" s="320" t="s">
        <v>159</v>
      </c>
      <c r="B23" s="584">
        <v>2004</v>
      </c>
      <c r="C23" s="584">
        <v>2005</v>
      </c>
      <c r="D23" s="605">
        <v>2006</v>
      </c>
      <c r="E23" s="584">
        <v>2007</v>
      </c>
      <c r="F23" s="584">
        <v>2008</v>
      </c>
      <c r="G23" s="605">
        <v>2009</v>
      </c>
      <c r="H23" s="584">
        <v>2010</v>
      </c>
      <c r="I23" s="584">
        <v>2011</v>
      </c>
      <c r="J23" s="605">
        <v>2012</v>
      </c>
      <c r="K23" s="584">
        <v>2013</v>
      </c>
      <c r="L23" s="584">
        <v>2014</v>
      </c>
      <c r="M23" s="605">
        <v>2015</v>
      </c>
      <c r="N23" s="584">
        <v>2016</v>
      </c>
      <c r="O23" s="584">
        <v>2017</v>
      </c>
      <c r="P23" s="605">
        <v>2018</v>
      </c>
      <c r="Q23" s="605">
        <v>2019</v>
      </c>
      <c r="R23" s="605">
        <v>2020</v>
      </c>
      <c r="S23" s="606">
        <v>2021</v>
      </c>
    </row>
    <row r="24" spans="1:19" ht="15" thickBot="1" x14ac:dyDescent="0.25">
      <c r="A24" s="595" t="s">
        <v>99</v>
      </c>
      <c r="B24" s="511">
        <v>39355.856921794206</v>
      </c>
      <c r="C24" s="511">
        <v>107377.56945777529</v>
      </c>
      <c r="D24" s="511">
        <v>170610.77192309059</v>
      </c>
      <c r="E24" s="511">
        <v>148553.86621108226</v>
      </c>
      <c r="F24" s="511">
        <v>173619.15493483585</v>
      </c>
      <c r="G24" s="511">
        <v>280253.00576190359</v>
      </c>
      <c r="H24" s="511">
        <v>416725.28464533482</v>
      </c>
      <c r="I24" s="511">
        <v>278845.95935698762</v>
      </c>
      <c r="J24" s="511">
        <v>338087.27647514385</v>
      </c>
      <c r="K24" s="511">
        <v>573230.38565331162</v>
      </c>
      <c r="L24" s="511">
        <v>772786.13498888642</v>
      </c>
      <c r="M24" s="511">
        <v>991611.7619122772</v>
      </c>
      <c r="N24" s="511">
        <v>769746.19154758798</v>
      </c>
      <c r="O24" s="511">
        <v>1126724.4132768661</v>
      </c>
      <c r="P24" s="511">
        <v>1167989.0716605894</v>
      </c>
      <c r="Q24" s="597">
        <v>1325764.13143891</v>
      </c>
      <c r="R24" s="597">
        <v>1621993.2859483322</v>
      </c>
      <c r="S24" s="598">
        <v>8138882.5689755557</v>
      </c>
    </row>
    <row r="25" spans="1:19" x14ac:dyDescent="0.2">
      <c r="A25" s="596" t="s">
        <v>210</v>
      </c>
      <c r="B25" s="514">
        <v>7721.2805886742008</v>
      </c>
      <c r="C25" s="514">
        <v>26550.192350255278</v>
      </c>
      <c r="D25" s="514">
        <v>34852.344675730557</v>
      </c>
      <c r="E25" s="514">
        <v>30760.873130762229</v>
      </c>
      <c r="F25" s="514">
        <v>54735.685517555787</v>
      </c>
      <c r="G25" s="514">
        <v>43069.992164463605</v>
      </c>
      <c r="H25" s="514">
        <v>60950.764249174805</v>
      </c>
      <c r="I25" s="514">
        <v>83770.038201787553</v>
      </c>
      <c r="J25" s="514">
        <v>88832.03339706386</v>
      </c>
      <c r="K25" s="514">
        <v>243400.18895859155</v>
      </c>
      <c r="L25" s="514">
        <v>178838.69559208656</v>
      </c>
      <c r="M25" s="514">
        <v>253026.53003003733</v>
      </c>
      <c r="N25" s="514">
        <v>201125.81471398805</v>
      </c>
      <c r="O25" s="514">
        <v>318393.22396998608</v>
      </c>
      <c r="P25" s="514">
        <v>296691.2665290694</v>
      </c>
      <c r="Q25" s="514">
        <v>277334.2005877099</v>
      </c>
      <c r="R25" s="514">
        <v>117488.55143473214</v>
      </c>
      <c r="S25" s="515">
        <v>469648.84687091626</v>
      </c>
    </row>
    <row r="26" spans="1:19" x14ac:dyDescent="0.2">
      <c r="A26" s="596" t="s">
        <v>211</v>
      </c>
      <c r="B26" s="514">
        <v>31634.576333120003</v>
      </c>
      <c r="C26" s="514">
        <v>80827.377107520006</v>
      </c>
      <c r="D26" s="514">
        <v>135758.42724736003</v>
      </c>
      <c r="E26" s="514">
        <v>117792.99308032003</v>
      </c>
      <c r="F26" s="514">
        <v>118883.46941728005</v>
      </c>
      <c r="G26" s="514">
        <v>237183.01359744</v>
      </c>
      <c r="H26" s="514">
        <v>355774.52039616002</v>
      </c>
      <c r="I26" s="514">
        <v>195075.92115520005</v>
      </c>
      <c r="J26" s="514">
        <v>249255.24307807998</v>
      </c>
      <c r="K26" s="514">
        <v>329830.19669472001</v>
      </c>
      <c r="L26" s="514">
        <v>593947.43939679989</v>
      </c>
      <c r="M26" s="514">
        <v>738585.23188223992</v>
      </c>
      <c r="N26" s="514">
        <v>568620.37683359999</v>
      </c>
      <c r="O26" s="514">
        <v>808331.18930688</v>
      </c>
      <c r="P26" s="514">
        <v>871297.80513152003</v>
      </c>
      <c r="Q26" s="514">
        <v>1048429.9308512001</v>
      </c>
      <c r="R26" s="514">
        <v>1504504.7345136001</v>
      </c>
      <c r="S26" s="515">
        <v>7669233.7221046397</v>
      </c>
    </row>
    <row r="27" spans="1:19" ht="15" thickBot="1" x14ac:dyDescent="0.25">
      <c r="A27" s="599"/>
      <c r="B27" s="587"/>
      <c r="C27" s="587"/>
      <c r="D27" s="587"/>
      <c r="E27" s="587"/>
      <c r="F27" s="587"/>
      <c r="G27" s="587"/>
      <c r="H27" s="587"/>
      <c r="I27" s="587"/>
      <c r="J27" s="587"/>
      <c r="K27" s="587"/>
      <c r="L27" s="587"/>
      <c r="M27" s="587"/>
      <c r="N27" s="587"/>
      <c r="O27" s="587"/>
      <c r="P27" s="587"/>
      <c r="Q27" s="587"/>
      <c r="R27" s="587"/>
      <c r="S27" s="600"/>
    </row>
    <row r="28" spans="1:19" x14ac:dyDescent="0.2">
      <c r="A28" s="176" t="s">
        <v>311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70"/>
    </row>
    <row r="29" spans="1:19" x14ac:dyDescent="0.2">
      <c r="A29" s="176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70"/>
    </row>
    <row r="30" spans="1:19" ht="15" thickBot="1" x14ac:dyDescent="0.25">
      <c r="A30" s="149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70"/>
    </row>
    <row r="31" spans="1:19" ht="15.75" x14ac:dyDescent="0.25">
      <c r="A31" s="363" t="s">
        <v>209</v>
      </c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42"/>
      <c r="R31" s="142"/>
      <c r="S31" s="167"/>
    </row>
    <row r="32" spans="1:19" ht="15" x14ac:dyDescent="0.25">
      <c r="A32" s="144" t="s">
        <v>155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45"/>
      <c r="R32" s="145"/>
      <c r="S32" s="168"/>
    </row>
    <row r="33" spans="1:19" ht="15" x14ac:dyDescent="0.25">
      <c r="A33" s="362" t="s">
        <v>347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45"/>
      <c r="R33" s="145"/>
      <c r="S33" s="168"/>
    </row>
    <row r="34" spans="1:19" ht="15" x14ac:dyDescent="0.25">
      <c r="A34" s="144" t="s">
        <v>156</v>
      </c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5"/>
      <c r="R34" s="145"/>
      <c r="S34" s="168"/>
    </row>
    <row r="35" spans="1:19" ht="15" x14ac:dyDescent="0.25">
      <c r="A35" s="144" t="s">
        <v>157</v>
      </c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45"/>
      <c r="R35" s="145"/>
      <c r="S35" s="168"/>
    </row>
    <row r="36" spans="1:19" ht="15.75" x14ac:dyDescent="0.25">
      <c r="A36" s="153" t="s">
        <v>158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45"/>
      <c r="R36" s="145"/>
      <c r="S36" s="168"/>
    </row>
    <row r="37" spans="1:19" ht="15" thickBot="1" x14ac:dyDescent="0.25">
      <c r="A37" s="588" t="s">
        <v>159</v>
      </c>
      <c r="B37" s="584">
        <v>2004</v>
      </c>
      <c r="C37" s="584">
        <v>2005</v>
      </c>
      <c r="D37" s="605">
        <v>2006</v>
      </c>
      <c r="E37" s="584">
        <v>2007</v>
      </c>
      <c r="F37" s="584">
        <v>2008</v>
      </c>
      <c r="G37" s="605">
        <v>2009</v>
      </c>
      <c r="H37" s="584">
        <v>2010</v>
      </c>
      <c r="I37" s="584">
        <v>2011</v>
      </c>
      <c r="J37" s="605">
        <v>2012</v>
      </c>
      <c r="K37" s="584">
        <v>2013</v>
      </c>
      <c r="L37" s="584">
        <v>2014</v>
      </c>
      <c r="M37" s="605">
        <v>2015</v>
      </c>
      <c r="N37" s="584">
        <v>2016</v>
      </c>
      <c r="O37" s="584">
        <v>2017</v>
      </c>
      <c r="P37" s="605">
        <v>2018</v>
      </c>
      <c r="Q37" s="584">
        <v>2019</v>
      </c>
      <c r="R37" s="584">
        <v>2020</v>
      </c>
      <c r="S37" s="585">
        <v>2021</v>
      </c>
    </row>
    <row r="38" spans="1:19" ht="15" thickBot="1" x14ac:dyDescent="0.25">
      <c r="A38" s="595" t="s">
        <v>99</v>
      </c>
      <c r="B38" s="511">
        <v>35533.849303778901</v>
      </c>
      <c r="C38" s="511">
        <v>98756.710107209146</v>
      </c>
      <c r="D38" s="511">
        <v>154496.80689164024</v>
      </c>
      <c r="E38" s="511">
        <v>134659.67409835063</v>
      </c>
      <c r="F38" s="511">
        <v>163570.66459516424</v>
      </c>
      <c r="G38" s="511">
        <v>249110.74499809637</v>
      </c>
      <c r="H38" s="511">
        <v>369398.84749466518</v>
      </c>
      <c r="I38" s="511">
        <v>261343.12884422101</v>
      </c>
      <c r="J38" s="511">
        <v>312669.36274503719</v>
      </c>
      <c r="K38" s="511">
        <v>560709.20828250574</v>
      </c>
      <c r="L38" s="511">
        <v>706709.03688775445</v>
      </c>
      <c r="M38" s="511">
        <v>914583.39674037509</v>
      </c>
      <c r="N38" s="511">
        <v>711505.08702490642</v>
      </c>
      <c r="O38" s="511">
        <v>1049379.7698598781</v>
      </c>
      <c r="P38" s="511">
        <v>1076817.8522695943</v>
      </c>
      <c r="Q38" s="597">
        <v>1202691.7735322297</v>
      </c>
      <c r="R38" s="597">
        <v>1398327.8298754378</v>
      </c>
      <c r="S38" s="598">
        <v>6977061.2426711274</v>
      </c>
    </row>
    <row r="39" spans="1:19" x14ac:dyDescent="0.2">
      <c r="A39" s="596" t="s">
        <v>210</v>
      </c>
      <c r="B39" s="514">
        <v>9016.6309068989012</v>
      </c>
      <c r="C39" s="514">
        <v>31004.349884729167</v>
      </c>
      <c r="D39" s="514">
        <v>40699.301699000236</v>
      </c>
      <c r="E39" s="514">
        <v>35921.429898670642</v>
      </c>
      <c r="F39" s="514">
        <v>63918.344642444208</v>
      </c>
      <c r="G39" s="514">
        <v>50295.571835536401</v>
      </c>
      <c r="H39" s="514">
        <v>71176.087750825202</v>
      </c>
      <c r="I39" s="514">
        <v>97823.606699421056</v>
      </c>
      <c r="J39" s="514">
        <v>103734.82075311719</v>
      </c>
      <c r="K39" s="514">
        <v>284233.89634722576</v>
      </c>
      <c r="L39" s="514">
        <v>208841.33033455448</v>
      </c>
      <c r="M39" s="514">
        <v>295475.18766261527</v>
      </c>
      <c r="N39" s="514">
        <v>234867.41820850642</v>
      </c>
      <c r="O39" s="514">
        <v>371808.0376467582</v>
      </c>
      <c r="P39" s="514">
        <v>346465.28032111452</v>
      </c>
      <c r="Q39" s="514">
        <v>323860.80208342994</v>
      </c>
      <c r="R39" s="514">
        <v>137198.86123903771</v>
      </c>
      <c r="S39" s="515">
        <v>548438.8579657682</v>
      </c>
    </row>
    <row r="40" spans="1:19" x14ac:dyDescent="0.2">
      <c r="A40" s="596" t="s">
        <v>211</v>
      </c>
      <c r="B40" s="514">
        <v>26517.218396880002</v>
      </c>
      <c r="C40" s="514">
        <v>67752.360222479983</v>
      </c>
      <c r="D40" s="514">
        <v>113797.50519264</v>
      </c>
      <c r="E40" s="514">
        <v>98738.244199680004</v>
      </c>
      <c r="F40" s="514">
        <v>99652.31995272002</v>
      </c>
      <c r="G40" s="514">
        <v>198815.17316255998</v>
      </c>
      <c r="H40" s="514">
        <v>298222.75974383997</v>
      </c>
      <c r="I40" s="514">
        <v>163519.52214479996</v>
      </c>
      <c r="J40" s="514">
        <v>208934.54199191998</v>
      </c>
      <c r="K40" s="514">
        <v>276475.31193527998</v>
      </c>
      <c r="L40" s="514">
        <v>497867.70655319991</v>
      </c>
      <c r="M40" s="514">
        <v>619108.20907775988</v>
      </c>
      <c r="N40" s="514">
        <v>476637.66881639994</v>
      </c>
      <c r="O40" s="514">
        <v>677571.73221311998</v>
      </c>
      <c r="P40" s="514">
        <v>730352.57194847986</v>
      </c>
      <c r="Q40" s="514">
        <v>878830.97144879983</v>
      </c>
      <c r="R40" s="514">
        <v>1261128.9686364001</v>
      </c>
      <c r="S40" s="515">
        <v>6428622.3847053591</v>
      </c>
    </row>
    <row r="41" spans="1:19" ht="15" thickBot="1" x14ac:dyDescent="0.25">
      <c r="A41" s="586"/>
      <c r="B41" s="587"/>
      <c r="C41" s="587"/>
      <c r="D41" s="587"/>
      <c r="E41" s="587"/>
      <c r="F41" s="587"/>
      <c r="G41" s="587"/>
      <c r="H41" s="587"/>
      <c r="I41" s="587"/>
      <c r="J41" s="587"/>
      <c r="K41" s="587"/>
      <c r="L41" s="587"/>
      <c r="M41" s="587"/>
      <c r="N41" s="587"/>
      <c r="O41" s="587"/>
      <c r="P41" s="587"/>
      <c r="Q41" s="524"/>
      <c r="R41" s="524"/>
      <c r="S41" s="525"/>
    </row>
    <row r="42" spans="1:19" x14ac:dyDescent="0.2">
      <c r="A42" s="176" t="s">
        <v>311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45"/>
      <c r="S42" s="145"/>
    </row>
    <row r="43" spans="1:19" x14ac:dyDescent="0.2">
      <c r="A43" s="148"/>
      <c r="B43" s="151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45"/>
      <c r="S43" s="145"/>
    </row>
    <row r="44" spans="1:19" x14ac:dyDescent="0.2">
      <c r="A44" s="145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</row>
    <row r="45" spans="1:19" x14ac:dyDescent="0.2">
      <c r="A45" s="145"/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</row>
    <row r="46" spans="1:19" x14ac:dyDescent="0.2">
      <c r="A46" s="145"/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</row>
    <row r="47" spans="1:19" ht="15" x14ac:dyDescent="0.25">
      <c r="A47" s="154"/>
    </row>
    <row r="51" spans="2:17" x14ac:dyDescent="0.2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</row>
    <row r="53" spans="2:17" x14ac:dyDescent="0.2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</row>
    <row r="54" spans="2:17" x14ac:dyDescent="0.2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36DBD-2342-4A8D-A783-20C4B72BD34C}">
  <dimension ref="A1:T48"/>
  <sheetViews>
    <sheetView workbookViewId="0">
      <selection activeCell="A3" sqref="A3"/>
    </sheetView>
  </sheetViews>
  <sheetFormatPr baseColWidth="10" defaultRowHeight="12.75" x14ac:dyDescent="0.2"/>
  <cols>
    <col min="1" max="1" width="11" style="29"/>
    <col min="2" max="2" width="36.875" style="29" customWidth="1"/>
    <col min="3" max="257" width="11" style="29"/>
    <col min="258" max="258" width="36.875" style="29" customWidth="1"/>
    <col min="259" max="513" width="11" style="29"/>
    <col min="514" max="514" width="36.875" style="29" customWidth="1"/>
    <col min="515" max="769" width="11" style="29"/>
    <col min="770" max="770" width="36.875" style="29" customWidth="1"/>
    <col min="771" max="1025" width="11" style="29"/>
    <col min="1026" max="1026" width="36.875" style="29" customWidth="1"/>
    <col min="1027" max="1281" width="11" style="29"/>
    <col min="1282" max="1282" width="36.875" style="29" customWidth="1"/>
    <col min="1283" max="1537" width="11" style="29"/>
    <col min="1538" max="1538" width="36.875" style="29" customWidth="1"/>
    <col min="1539" max="1793" width="11" style="29"/>
    <col min="1794" max="1794" width="36.875" style="29" customWidth="1"/>
    <col min="1795" max="2049" width="11" style="29"/>
    <col min="2050" max="2050" width="36.875" style="29" customWidth="1"/>
    <col min="2051" max="2305" width="11" style="29"/>
    <col min="2306" max="2306" width="36.875" style="29" customWidth="1"/>
    <col min="2307" max="2561" width="11" style="29"/>
    <col min="2562" max="2562" width="36.875" style="29" customWidth="1"/>
    <col min="2563" max="2817" width="11" style="29"/>
    <col min="2818" max="2818" width="36.875" style="29" customWidth="1"/>
    <col min="2819" max="3073" width="11" style="29"/>
    <col min="3074" max="3074" width="36.875" style="29" customWidth="1"/>
    <col min="3075" max="3329" width="11" style="29"/>
    <col min="3330" max="3330" width="36.875" style="29" customWidth="1"/>
    <col min="3331" max="3585" width="11" style="29"/>
    <col min="3586" max="3586" width="36.875" style="29" customWidth="1"/>
    <col min="3587" max="3841" width="11" style="29"/>
    <col min="3842" max="3842" width="36.875" style="29" customWidth="1"/>
    <col min="3843" max="4097" width="11" style="29"/>
    <col min="4098" max="4098" width="36.875" style="29" customWidth="1"/>
    <col min="4099" max="4353" width="11" style="29"/>
    <col min="4354" max="4354" width="36.875" style="29" customWidth="1"/>
    <col min="4355" max="4609" width="11" style="29"/>
    <col min="4610" max="4610" width="36.875" style="29" customWidth="1"/>
    <col min="4611" max="4865" width="11" style="29"/>
    <col min="4866" max="4866" width="36.875" style="29" customWidth="1"/>
    <col min="4867" max="5121" width="11" style="29"/>
    <col min="5122" max="5122" width="36.875" style="29" customWidth="1"/>
    <col min="5123" max="5377" width="11" style="29"/>
    <col min="5378" max="5378" width="36.875" style="29" customWidth="1"/>
    <col min="5379" max="5633" width="11" style="29"/>
    <col min="5634" max="5634" width="36.875" style="29" customWidth="1"/>
    <col min="5635" max="5889" width="11" style="29"/>
    <col min="5890" max="5890" width="36.875" style="29" customWidth="1"/>
    <col min="5891" max="6145" width="11" style="29"/>
    <col min="6146" max="6146" width="36.875" style="29" customWidth="1"/>
    <col min="6147" max="6401" width="11" style="29"/>
    <col min="6402" max="6402" width="36.875" style="29" customWidth="1"/>
    <col min="6403" max="6657" width="11" style="29"/>
    <col min="6658" max="6658" width="36.875" style="29" customWidth="1"/>
    <col min="6659" max="6913" width="11" style="29"/>
    <col min="6914" max="6914" width="36.875" style="29" customWidth="1"/>
    <col min="6915" max="7169" width="11" style="29"/>
    <col min="7170" max="7170" width="36.875" style="29" customWidth="1"/>
    <col min="7171" max="7425" width="11" style="29"/>
    <col min="7426" max="7426" width="36.875" style="29" customWidth="1"/>
    <col min="7427" max="7681" width="11" style="29"/>
    <col min="7682" max="7682" width="36.875" style="29" customWidth="1"/>
    <col min="7683" max="7937" width="11" style="29"/>
    <col min="7938" max="7938" width="36.875" style="29" customWidth="1"/>
    <col min="7939" max="8193" width="11" style="29"/>
    <col min="8194" max="8194" width="36.875" style="29" customWidth="1"/>
    <col min="8195" max="8449" width="11" style="29"/>
    <col min="8450" max="8450" width="36.875" style="29" customWidth="1"/>
    <col min="8451" max="8705" width="11" style="29"/>
    <col min="8706" max="8706" width="36.875" style="29" customWidth="1"/>
    <col min="8707" max="8961" width="11" style="29"/>
    <col min="8962" max="8962" width="36.875" style="29" customWidth="1"/>
    <col min="8963" max="9217" width="11" style="29"/>
    <col min="9218" max="9218" width="36.875" style="29" customWidth="1"/>
    <col min="9219" max="9473" width="11" style="29"/>
    <col min="9474" max="9474" width="36.875" style="29" customWidth="1"/>
    <col min="9475" max="9729" width="11" style="29"/>
    <col min="9730" max="9730" width="36.875" style="29" customWidth="1"/>
    <col min="9731" max="9985" width="11" style="29"/>
    <col min="9986" max="9986" width="36.875" style="29" customWidth="1"/>
    <col min="9987" max="10241" width="11" style="29"/>
    <col min="10242" max="10242" width="36.875" style="29" customWidth="1"/>
    <col min="10243" max="10497" width="11" style="29"/>
    <col min="10498" max="10498" width="36.875" style="29" customWidth="1"/>
    <col min="10499" max="10753" width="11" style="29"/>
    <col min="10754" max="10754" width="36.875" style="29" customWidth="1"/>
    <col min="10755" max="11009" width="11" style="29"/>
    <col min="11010" max="11010" width="36.875" style="29" customWidth="1"/>
    <col min="11011" max="11265" width="11" style="29"/>
    <col min="11266" max="11266" width="36.875" style="29" customWidth="1"/>
    <col min="11267" max="11521" width="11" style="29"/>
    <col min="11522" max="11522" width="36.875" style="29" customWidth="1"/>
    <col min="11523" max="11777" width="11" style="29"/>
    <col min="11778" max="11778" width="36.875" style="29" customWidth="1"/>
    <col min="11779" max="12033" width="11" style="29"/>
    <col min="12034" max="12034" width="36.875" style="29" customWidth="1"/>
    <col min="12035" max="12289" width="11" style="29"/>
    <col min="12290" max="12290" width="36.875" style="29" customWidth="1"/>
    <col min="12291" max="12545" width="11" style="29"/>
    <col min="12546" max="12546" width="36.875" style="29" customWidth="1"/>
    <col min="12547" max="12801" width="11" style="29"/>
    <col min="12802" max="12802" width="36.875" style="29" customWidth="1"/>
    <col min="12803" max="13057" width="11" style="29"/>
    <col min="13058" max="13058" width="36.875" style="29" customWidth="1"/>
    <col min="13059" max="13313" width="11" style="29"/>
    <col min="13314" max="13314" width="36.875" style="29" customWidth="1"/>
    <col min="13315" max="13569" width="11" style="29"/>
    <col min="13570" max="13570" width="36.875" style="29" customWidth="1"/>
    <col min="13571" max="13825" width="11" style="29"/>
    <col min="13826" max="13826" width="36.875" style="29" customWidth="1"/>
    <col min="13827" max="14081" width="11" style="29"/>
    <col min="14082" max="14082" width="36.875" style="29" customWidth="1"/>
    <col min="14083" max="14337" width="11" style="29"/>
    <col min="14338" max="14338" width="36.875" style="29" customWidth="1"/>
    <col min="14339" max="14593" width="11" style="29"/>
    <col min="14594" max="14594" width="36.875" style="29" customWidth="1"/>
    <col min="14595" max="14849" width="11" style="29"/>
    <col min="14850" max="14850" width="36.875" style="29" customWidth="1"/>
    <col min="14851" max="15105" width="11" style="29"/>
    <col min="15106" max="15106" width="36.875" style="29" customWidth="1"/>
    <col min="15107" max="15361" width="11" style="29"/>
    <col min="15362" max="15362" width="36.875" style="29" customWidth="1"/>
    <col min="15363" max="15617" width="11" style="29"/>
    <col min="15618" max="15618" width="36.875" style="29" customWidth="1"/>
    <col min="15619" max="15873" width="11" style="29"/>
    <col min="15874" max="15874" width="36.875" style="29" customWidth="1"/>
    <col min="15875" max="16129" width="11" style="29"/>
    <col min="16130" max="16130" width="36.875" style="29" customWidth="1"/>
    <col min="16131" max="16384" width="11" style="29"/>
  </cols>
  <sheetData>
    <row r="1" spans="1:20" x14ac:dyDescent="0.2">
      <c r="A1" s="716"/>
      <c r="B1" s="716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x14ac:dyDescent="0.2">
      <c r="A2" s="716"/>
      <c r="B2" s="716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x14ac:dyDescent="0.2">
      <c r="A3" s="58" t="s">
        <v>358</v>
      </c>
      <c r="B3" s="641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x14ac:dyDescent="0.2">
      <c r="A4" s="641"/>
      <c r="B4" s="641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x14ac:dyDescent="0.2">
      <c r="A5" s="183" t="s">
        <v>155</v>
      </c>
      <c r="B5" s="184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x14ac:dyDescent="0.2">
      <c r="A6" s="186" t="s">
        <v>193</v>
      </c>
      <c r="B6" s="187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x14ac:dyDescent="0.2">
      <c r="A7" s="183" t="s">
        <v>246</v>
      </c>
      <c r="B7" s="187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x14ac:dyDescent="0.2">
      <c r="A8" s="183" t="s">
        <v>194</v>
      </c>
      <c r="B8" s="187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 ht="15.75" x14ac:dyDescent="0.25">
      <c r="A9" s="188" t="s">
        <v>168</v>
      </c>
      <c r="B9" s="189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0" x14ac:dyDescent="0.2">
      <c r="A10" s="641"/>
      <c r="B10" s="641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ht="15" x14ac:dyDescent="0.25">
      <c r="A12" s="190" t="s">
        <v>159</v>
      </c>
      <c r="B12" s="191"/>
      <c r="C12" s="192">
        <v>2004</v>
      </c>
      <c r="D12" s="192">
        <v>2005</v>
      </c>
      <c r="E12" s="192">
        <v>2006</v>
      </c>
      <c r="F12" s="192">
        <v>2007</v>
      </c>
      <c r="G12" s="192">
        <v>2008</v>
      </c>
      <c r="H12" s="192">
        <v>2009</v>
      </c>
      <c r="I12" s="192">
        <v>2010</v>
      </c>
      <c r="J12" s="193">
        <v>2011</v>
      </c>
      <c r="K12" s="192">
        <v>2012</v>
      </c>
      <c r="L12" s="192">
        <v>2013</v>
      </c>
      <c r="M12" s="192">
        <v>2014</v>
      </c>
      <c r="N12" s="192">
        <v>2015</v>
      </c>
      <c r="O12" s="192">
        <v>2016</v>
      </c>
      <c r="P12" s="192">
        <v>2017</v>
      </c>
      <c r="Q12" s="192">
        <v>2018</v>
      </c>
      <c r="R12" s="192">
        <v>2019</v>
      </c>
      <c r="S12" s="192">
        <v>2020</v>
      </c>
      <c r="T12" s="193">
        <v>2021</v>
      </c>
    </row>
    <row r="13" spans="1:20" ht="38.25" x14ac:dyDescent="0.2">
      <c r="A13" s="23">
        <v>50</v>
      </c>
      <c r="B13" s="642" t="s">
        <v>291</v>
      </c>
      <c r="C13" s="287">
        <v>48012.543794686964</v>
      </c>
      <c r="D13" s="287">
        <v>58948.441530578872</v>
      </c>
      <c r="E13" s="287">
        <v>69869.699510465594</v>
      </c>
      <c r="F13" s="287">
        <v>74504.646261715097</v>
      </c>
      <c r="G13" s="287">
        <v>71652.821791900176</v>
      </c>
      <c r="H13" s="287">
        <v>66382.50963002455</v>
      </c>
      <c r="I13" s="287">
        <v>66452.780458849549</v>
      </c>
      <c r="J13" s="287">
        <v>71406.873891012656</v>
      </c>
      <c r="K13" s="287">
        <v>70105.399582149475</v>
      </c>
      <c r="L13" s="287">
        <v>74876.496064247433</v>
      </c>
      <c r="M13" s="287">
        <v>83007.416549541114</v>
      </c>
      <c r="N13" s="287">
        <v>71555.223418532114</v>
      </c>
      <c r="O13" s="287">
        <v>74811.844878704549</v>
      </c>
      <c r="P13" s="287">
        <v>70277.293741260233</v>
      </c>
      <c r="Q13" s="287">
        <v>77948.617386465339</v>
      </c>
      <c r="R13" s="287">
        <v>78504.593596238614</v>
      </c>
      <c r="S13" s="287">
        <v>70321.305239738722</v>
      </c>
      <c r="T13" s="287">
        <v>78226.824687334331</v>
      </c>
    </row>
    <row r="14" spans="1:20" ht="38.25" x14ac:dyDescent="0.2">
      <c r="A14" s="23">
        <v>51</v>
      </c>
      <c r="B14" s="642" t="s">
        <v>292</v>
      </c>
      <c r="C14" s="287">
        <v>53544.645790351686</v>
      </c>
      <c r="D14" s="287">
        <v>65740.599688812668</v>
      </c>
      <c r="E14" s="287">
        <v>77920.227009096358</v>
      </c>
      <c r="F14" s="287">
        <v>83089.221660037118</v>
      </c>
      <c r="G14" s="287">
        <v>79908.804231094415</v>
      </c>
      <c r="H14" s="287">
        <v>74031.23608725777</v>
      </c>
      <c r="I14" s="287">
        <v>74109.603662508933</v>
      </c>
      <c r="J14" s="287">
        <v>79634.517717715367</v>
      </c>
      <c r="K14" s="287">
        <v>78183.084917751257</v>
      </c>
      <c r="L14" s="287">
        <v>83503.916745741139</v>
      </c>
      <c r="M14" s="287">
        <v>92571.69826542688</v>
      </c>
      <c r="N14" s="287">
        <v>79799.960376578922</v>
      </c>
      <c r="O14" s="287">
        <v>83431.816320389305</v>
      </c>
      <c r="P14" s="287">
        <v>78374.785068078112</v>
      </c>
      <c r="Q14" s="287">
        <v>86930.01407410948</v>
      </c>
      <c r="R14" s="287">
        <v>87550.050982536457</v>
      </c>
      <c r="S14" s="287">
        <v>78423.867660052623</v>
      </c>
      <c r="T14" s="287">
        <v>87240.276980507886</v>
      </c>
    </row>
    <row r="15" spans="1:20" ht="38.25" x14ac:dyDescent="0.2">
      <c r="A15" s="23">
        <v>52</v>
      </c>
      <c r="B15" s="642" t="s">
        <v>293</v>
      </c>
      <c r="C15" s="287">
        <v>119552.87</v>
      </c>
      <c r="D15" s="287">
        <v>146783.62798572995</v>
      </c>
      <c r="E15" s="287">
        <v>173977.93248018052</v>
      </c>
      <c r="F15" s="287">
        <v>185519.10781924624</v>
      </c>
      <c r="G15" s="287">
        <v>178417.96771801438</v>
      </c>
      <c r="H15" s="287">
        <v>165294.71085742163</v>
      </c>
      <c r="I15" s="287">
        <v>165469.68761556287</v>
      </c>
      <c r="J15" s="287">
        <v>177805.54906452008</v>
      </c>
      <c r="K15" s="287">
        <v>174564.83368977925</v>
      </c>
      <c r="L15" s="287">
        <v>186445.02649774362</v>
      </c>
      <c r="M15" s="287">
        <v>206691.2955543359</v>
      </c>
      <c r="N15" s="287">
        <v>178174.94444281823</v>
      </c>
      <c r="O15" s="287">
        <v>186284.04284285527</v>
      </c>
      <c r="P15" s="287">
        <v>174992.85600298573</v>
      </c>
      <c r="Q15" s="287">
        <v>194094.71326772455</v>
      </c>
      <c r="R15" s="287">
        <v>195479.11297406696</v>
      </c>
      <c r="S15" s="287">
        <v>175102.44613381909</v>
      </c>
      <c r="T15" s="287">
        <v>194786.91312089574</v>
      </c>
    </row>
    <row r="16" spans="1:20" x14ac:dyDescent="0.2">
      <c r="A16" s="23" t="s">
        <v>2</v>
      </c>
      <c r="B16" s="23"/>
      <c r="C16" s="643">
        <f>+C13+C14+C15</f>
        <v>221110.05958503863</v>
      </c>
      <c r="D16" s="643">
        <f t="shared" ref="D16:T16" si="0">+D13+D14+D15</f>
        <v>271472.66920512146</v>
      </c>
      <c r="E16" s="643">
        <f t="shared" si="0"/>
        <v>321767.85899974249</v>
      </c>
      <c r="F16" s="643">
        <f t="shared" si="0"/>
        <v>343112.97574099846</v>
      </c>
      <c r="G16" s="643">
        <f t="shared" si="0"/>
        <v>329979.59374100895</v>
      </c>
      <c r="H16" s="643">
        <f t="shared" si="0"/>
        <v>305708.45657470392</v>
      </c>
      <c r="I16" s="643">
        <f t="shared" si="0"/>
        <v>306032.07173692132</v>
      </c>
      <c r="J16" s="643">
        <f t="shared" si="0"/>
        <v>328846.94067324814</v>
      </c>
      <c r="K16" s="643">
        <f t="shared" si="0"/>
        <v>322853.31818967999</v>
      </c>
      <c r="L16" s="643">
        <f t="shared" si="0"/>
        <v>344825.43930773216</v>
      </c>
      <c r="M16" s="643">
        <f t="shared" si="0"/>
        <v>382270.41036930389</v>
      </c>
      <c r="N16" s="643">
        <f t="shared" si="0"/>
        <v>329530.12823792925</v>
      </c>
      <c r="O16" s="643">
        <f t="shared" si="0"/>
        <v>344527.70404194912</v>
      </c>
      <c r="P16" s="643">
        <f t="shared" si="0"/>
        <v>323644.93481232406</v>
      </c>
      <c r="Q16" s="643">
        <f t="shared" si="0"/>
        <v>358973.34472829936</v>
      </c>
      <c r="R16" s="643">
        <f t="shared" si="0"/>
        <v>361533.75755284203</v>
      </c>
      <c r="S16" s="643">
        <f t="shared" si="0"/>
        <v>323847.61903361045</v>
      </c>
      <c r="T16" s="643">
        <f t="shared" si="0"/>
        <v>360254.01478873799</v>
      </c>
    </row>
    <row r="17" spans="1:20" x14ac:dyDescent="0.2">
      <c r="A17" s="23"/>
      <c r="B17" s="23"/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</row>
    <row r="18" spans="1:20" x14ac:dyDescent="0.2">
      <c r="A18" s="23"/>
      <c r="B18" s="23"/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O18" s="287"/>
      <c r="P18" s="287"/>
      <c r="Q18" s="287"/>
      <c r="R18" s="287"/>
      <c r="S18" s="287"/>
      <c r="T18" s="287"/>
    </row>
    <row r="19" spans="1:20" x14ac:dyDescent="0.2">
      <c r="A19" s="58" t="s">
        <v>350</v>
      </c>
      <c r="B19" s="23"/>
      <c r="C19" s="287"/>
      <c r="D19" s="287"/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</row>
    <row r="20" spans="1:20" x14ac:dyDescent="0.2">
      <c r="A20" s="23"/>
      <c r="B20" s="23"/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</row>
    <row r="21" spans="1:20" x14ac:dyDescent="0.2">
      <c r="A21" s="183" t="s">
        <v>155</v>
      </c>
      <c r="B21" s="184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</row>
    <row r="22" spans="1:20" x14ac:dyDescent="0.2">
      <c r="A22" s="186" t="s">
        <v>193</v>
      </c>
      <c r="B22" s="187"/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</row>
    <row r="23" spans="1:20" x14ac:dyDescent="0.2">
      <c r="A23" s="183" t="s">
        <v>246</v>
      </c>
      <c r="B23" s="1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</row>
    <row r="24" spans="1:20" x14ac:dyDescent="0.2">
      <c r="A24" s="183" t="s">
        <v>194</v>
      </c>
      <c r="B24" s="187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7"/>
      <c r="S24" s="287"/>
      <c r="T24" s="287"/>
    </row>
    <row r="25" spans="1:20" ht="15.75" x14ac:dyDescent="0.25">
      <c r="A25" s="188" t="s">
        <v>163</v>
      </c>
      <c r="B25" s="23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7"/>
      <c r="P25" s="287"/>
      <c r="Q25" s="287"/>
      <c r="R25" s="287"/>
      <c r="S25" s="287"/>
      <c r="T25" s="23"/>
    </row>
    <row r="26" spans="1:20" ht="15" x14ac:dyDescent="0.25">
      <c r="A26" s="190" t="s">
        <v>159</v>
      </c>
      <c r="B26" s="191"/>
      <c r="C26" s="192">
        <v>2004</v>
      </c>
      <c r="D26" s="192">
        <v>2005</v>
      </c>
      <c r="E26" s="192">
        <v>2006</v>
      </c>
      <c r="F26" s="192">
        <v>2007</v>
      </c>
      <c r="G26" s="192">
        <v>2008</v>
      </c>
      <c r="H26" s="192">
        <v>2009</v>
      </c>
      <c r="I26" s="192">
        <v>2010</v>
      </c>
      <c r="J26" s="193">
        <v>2011</v>
      </c>
      <c r="K26" s="192">
        <v>2012</v>
      </c>
      <c r="L26" s="192">
        <v>2013</v>
      </c>
      <c r="M26" s="192">
        <v>2014</v>
      </c>
      <c r="N26" s="192">
        <v>2015</v>
      </c>
      <c r="O26" s="192">
        <v>2016</v>
      </c>
      <c r="P26" s="192">
        <v>2017</v>
      </c>
      <c r="Q26" s="192">
        <v>2018</v>
      </c>
      <c r="R26" s="192">
        <v>2019</v>
      </c>
      <c r="S26" s="192">
        <v>2020</v>
      </c>
      <c r="T26" s="193">
        <v>2021</v>
      </c>
    </row>
    <row r="27" spans="1:20" ht="38.25" x14ac:dyDescent="0.2">
      <c r="A27" s="23">
        <v>50</v>
      </c>
      <c r="B27" s="642" t="s">
        <v>291</v>
      </c>
      <c r="C27" s="287">
        <v>18564.487246344212</v>
      </c>
      <c r="D27" s="287">
        <v>22792.951685001091</v>
      </c>
      <c r="E27" s="287">
        <v>27015.755528693247</v>
      </c>
      <c r="F27" s="287">
        <v>28807.899894528276</v>
      </c>
      <c r="G27" s="287">
        <v>27705.215995397943</v>
      </c>
      <c r="H27" s="287">
        <v>25667.401808093418</v>
      </c>
      <c r="I27" s="287">
        <v>25694.57266392414</v>
      </c>
      <c r="J27" s="287">
        <v>27610.117999990402</v>
      </c>
      <c r="K27" s="287">
        <v>27106.891107625477</v>
      </c>
      <c r="L27" s="287">
        <v>28951.679006632541</v>
      </c>
      <c r="M27" s="287">
        <v>32095.573450046246</v>
      </c>
      <c r="N27" s="287">
        <v>27667.478695633046</v>
      </c>
      <c r="O27" s="287">
        <v>28926.681037047671</v>
      </c>
      <c r="P27" s="287">
        <v>27173.355549463398</v>
      </c>
      <c r="Q27" s="287">
        <v>30139.542689702957</v>
      </c>
      <c r="R27" s="287">
        <v>30354.515953767939</v>
      </c>
      <c r="S27" s="287">
        <v>27190.372996105893</v>
      </c>
      <c r="T27" s="287">
        <v>30247.114075857957</v>
      </c>
    </row>
    <row r="28" spans="1:20" ht="38.25" x14ac:dyDescent="0.2">
      <c r="A28" s="23">
        <v>51</v>
      </c>
      <c r="B28" s="642" t="s">
        <v>292</v>
      </c>
      <c r="C28" s="287">
        <v>12590.117817028868</v>
      </c>
      <c r="D28" s="287">
        <v>15457.790096977809</v>
      </c>
      <c r="E28" s="287">
        <v>18321.623458211969</v>
      </c>
      <c r="F28" s="287">
        <v>19537.025123314826</v>
      </c>
      <c r="G28" s="287">
        <v>18789.20375767352</v>
      </c>
      <c r="H28" s="287">
        <v>17407.193020348725</v>
      </c>
      <c r="I28" s="287">
        <v>17425.619830179723</v>
      </c>
      <c r="J28" s="287">
        <v>18724.709923265029</v>
      </c>
      <c r="K28" s="287">
        <v>18383.430049520099</v>
      </c>
      <c r="L28" s="287">
        <v>19634.533658670516</v>
      </c>
      <c r="M28" s="287">
        <v>21766.669112865493</v>
      </c>
      <c r="N28" s="287">
        <v>18763.61096624158</v>
      </c>
      <c r="O28" s="287">
        <v>19617.580463137361</v>
      </c>
      <c r="P28" s="287">
        <v>18428.505097501689</v>
      </c>
      <c r="Q28" s="287">
        <v>20440.122497294189</v>
      </c>
      <c r="R28" s="287">
        <v>20585.913689163623</v>
      </c>
      <c r="S28" s="287">
        <v>18440.046038833971</v>
      </c>
      <c r="T28" s="287">
        <v>20513.075572025584</v>
      </c>
    </row>
    <row r="29" spans="1:20" ht="38.25" x14ac:dyDescent="0.2">
      <c r="A29" s="23">
        <v>52</v>
      </c>
      <c r="B29" s="642" t="s">
        <v>293</v>
      </c>
      <c r="C29" s="287">
        <v>25173.01</v>
      </c>
      <c r="D29" s="287">
        <v>30906.708765093303</v>
      </c>
      <c r="E29" s="287">
        <v>36632.731895962927</v>
      </c>
      <c r="F29" s="287">
        <v>39062.837691181849</v>
      </c>
      <c r="G29" s="287">
        <v>37567.624144407855</v>
      </c>
      <c r="H29" s="287">
        <v>34804.395823880957</v>
      </c>
      <c r="I29" s="287">
        <v>34841.238868154651</v>
      </c>
      <c r="J29" s="287">
        <v>37438.673489449939</v>
      </c>
      <c r="K29" s="287">
        <v>36756.309606964263</v>
      </c>
      <c r="L29" s="287">
        <v>39257.798800463468</v>
      </c>
      <c r="M29" s="287">
        <v>43520.846048298576</v>
      </c>
      <c r="N29" s="287">
        <v>37516.453249583283</v>
      </c>
      <c r="O29" s="287">
        <v>39223.902139058846</v>
      </c>
      <c r="P29" s="287">
        <v>36846.433833765092</v>
      </c>
      <c r="Q29" s="287">
        <v>40868.514139690356</v>
      </c>
      <c r="R29" s="287">
        <v>41160.012851948406</v>
      </c>
      <c r="S29" s="287">
        <v>36869.509092931767</v>
      </c>
      <c r="T29" s="287">
        <v>41014.263495819381</v>
      </c>
    </row>
    <row r="30" spans="1:20" x14ac:dyDescent="0.2">
      <c r="A30" s="23" t="s">
        <v>2</v>
      </c>
      <c r="B30" s="642"/>
      <c r="C30" s="643">
        <f>+C27+C28+C29</f>
        <v>56327.615063373072</v>
      </c>
      <c r="D30" s="643">
        <f t="shared" ref="D30:T30" si="1">+D27+D28+D29</f>
        <v>69157.450547072192</v>
      </c>
      <c r="E30" s="643">
        <f t="shared" si="1"/>
        <v>81970.110882868146</v>
      </c>
      <c r="F30" s="643">
        <f t="shared" si="1"/>
        <v>87407.762709024944</v>
      </c>
      <c r="G30" s="643">
        <f t="shared" si="1"/>
        <v>84062.043897479307</v>
      </c>
      <c r="H30" s="643">
        <f t="shared" si="1"/>
        <v>77878.990652323104</v>
      </c>
      <c r="I30" s="643">
        <f t="shared" si="1"/>
        <v>77961.431362258503</v>
      </c>
      <c r="J30" s="643">
        <f t="shared" si="1"/>
        <v>83773.501412705373</v>
      </c>
      <c r="K30" s="643">
        <f t="shared" si="1"/>
        <v>82246.630764109839</v>
      </c>
      <c r="L30" s="643">
        <f t="shared" si="1"/>
        <v>87844.011465766525</v>
      </c>
      <c r="M30" s="643">
        <f t="shared" si="1"/>
        <v>97383.088611210318</v>
      </c>
      <c r="N30" s="643">
        <f t="shared" si="1"/>
        <v>83947.542911457916</v>
      </c>
      <c r="O30" s="643">
        <f t="shared" si="1"/>
        <v>87768.163639243881</v>
      </c>
      <c r="P30" s="643">
        <f t="shared" si="1"/>
        <v>82448.294480730168</v>
      </c>
      <c r="Q30" s="643">
        <f t="shared" si="1"/>
        <v>91448.179326687503</v>
      </c>
      <c r="R30" s="643">
        <f t="shared" si="1"/>
        <v>92100.442494879971</v>
      </c>
      <c r="S30" s="643">
        <f t="shared" si="1"/>
        <v>82499.928127871623</v>
      </c>
      <c r="T30" s="643">
        <f t="shared" si="1"/>
        <v>91774.453143702922</v>
      </c>
    </row>
    <row r="31" spans="1:20" x14ac:dyDescent="0.2">
      <c r="A31" s="23"/>
      <c r="B31" s="642"/>
      <c r="C31" s="287"/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  <c r="Q31" s="287"/>
      <c r="R31" s="287"/>
      <c r="S31" s="287"/>
      <c r="T31" s="287"/>
    </row>
    <row r="32" spans="1:20" x14ac:dyDescent="0.2">
      <c r="A32" s="23"/>
      <c r="B32" s="642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7"/>
      <c r="Q32" s="287"/>
      <c r="R32" s="287"/>
      <c r="S32" s="287"/>
      <c r="T32" s="287"/>
    </row>
    <row r="33" spans="1:20" x14ac:dyDescent="0.2">
      <c r="A33" s="23"/>
      <c r="B33" s="642"/>
      <c r="C33" s="287"/>
      <c r="D33" s="287"/>
      <c r="E33" s="287"/>
      <c r="F33" s="287"/>
      <c r="G33" s="287"/>
      <c r="H33" s="287"/>
      <c r="I33" s="287"/>
      <c r="J33" s="287"/>
      <c r="K33" s="287"/>
      <c r="L33" s="287"/>
      <c r="M33" s="287"/>
      <c r="N33" s="287"/>
      <c r="O33" s="287"/>
      <c r="P33" s="287"/>
      <c r="Q33" s="287"/>
      <c r="R33" s="287"/>
      <c r="S33" s="287"/>
      <c r="T33" s="287"/>
    </row>
    <row r="34" spans="1:20" x14ac:dyDescent="0.2">
      <c r="A34" s="58" t="s">
        <v>350</v>
      </c>
      <c r="B34" s="23"/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7"/>
      <c r="P34" s="287"/>
      <c r="Q34" s="287"/>
      <c r="R34" s="287"/>
      <c r="S34" s="287"/>
      <c r="T34" s="287"/>
    </row>
    <row r="35" spans="1:20" x14ac:dyDescent="0.2">
      <c r="A35" s="183" t="s">
        <v>155</v>
      </c>
      <c r="B35" s="184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87"/>
      <c r="R35" s="287"/>
      <c r="S35" s="287"/>
      <c r="T35" s="23"/>
    </row>
    <row r="36" spans="1:20" x14ac:dyDescent="0.2">
      <c r="A36" s="186" t="s">
        <v>344</v>
      </c>
      <c r="B36" s="187"/>
      <c r="C36" s="287"/>
      <c r="D36" s="287"/>
      <c r="E36" s="287"/>
      <c r="F36" s="287"/>
      <c r="G36" s="287"/>
      <c r="H36" s="287"/>
      <c r="I36" s="287"/>
      <c r="J36" s="287"/>
      <c r="K36" s="287"/>
      <c r="L36" s="287"/>
      <c r="M36" s="287"/>
      <c r="N36" s="287"/>
      <c r="O36" s="287"/>
      <c r="P36" s="287"/>
      <c r="Q36" s="287"/>
      <c r="R36" s="287"/>
      <c r="S36" s="287"/>
      <c r="T36" s="23"/>
    </row>
    <row r="37" spans="1:20" x14ac:dyDescent="0.2">
      <c r="A37" s="183" t="s">
        <v>246</v>
      </c>
      <c r="B37" s="187"/>
      <c r="C37" s="287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  <c r="R37" s="287"/>
      <c r="S37" s="287"/>
      <c r="T37" s="23"/>
    </row>
    <row r="38" spans="1:20" x14ac:dyDescent="0.2">
      <c r="A38" s="183" t="s">
        <v>194</v>
      </c>
      <c r="B38" s="187"/>
      <c r="C38" s="287"/>
      <c r="D38" s="287"/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  <c r="Q38" s="287"/>
      <c r="R38" s="287"/>
      <c r="S38" s="287"/>
      <c r="T38" s="23"/>
    </row>
    <row r="39" spans="1:20" ht="15.75" x14ac:dyDescent="0.25">
      <c r="A39" s="188" t="s">
        <v>158</v>
      </c>
      <c r="B39" s="187"/>
      <c r="C39" s="287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3"/>
    </row>
    <row r="40" spans="1:20" x14ac:dyDescent="0.2">
      <c r="A40" s="184"/>
      <c r="B40" s="187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3"/>
    </row>
    <row r="41" spans="1:20" ht="15" x14ac:dyDescent="0.25">
      <c r="A41" s="190" t="s">
        <v>159</v>
      </c>
      <c r="B41" s="191"/>
      <c r="C41" s="192">
        <v>2004</v>
      </c>
      <c r="D41" s="192">
        <v>2005</v>
      </c>
      <c r="E41" s="192">
        <v>2006</v>
      </c>
      <c r="F41" s="192">
        <v>2007</v>
      </c>
      <c r="G41" s="192">
        <v>2008</v>
      </c>
      <c r="H41" s="192">
        <v>2009</v>
      </c>
      <c r="I41" s="192">
        <v>2010</v>
      </c>
      <c r="J41" s="193">
        <v>2011</v>
      </c>
      <c r="K41" s="192">
        <v>2012</v>
      </c>
      <c r="L41" s="192">
        <v>2013</v>
      </c>
      <c r="M41" s="192">
        <v>2014</v>
      </c>
      <c r="N41" s="192">
        <v>2015</v>
      </c>
      <c r="O41" s="192">
        <v>2016</v>
      </c>
      <c r="P41" s="192">
        <v>2017</v>
      </c>
      <c r="Q41" s="192">
        <v>2018</v>
      </c>
      <c r="R41" s="192">
        <v>2019</v>
      </c>
      <c r="S41" s="192">
        <v>2020</v>
      </c>
      <c r="T41" s="193">
        <v>2021</v>
      </c>
    </row>
    <row r="42" spans="1:20" ht="38.25" x14ac:dyDescent="0.2">
      <c r="A42" s="23">
        <v>50</v>
      </c>
      <c r="B42" s="642" t="s">
        <v>291</v>
      </c>
      <c r="C42" s="287">
        <v>29448.056548342753</v>
      </c>
      <c r="D42" s="287">
        <v>36155.48984557778</v>
      </c>
      <c r="E42" s="287">
        <v>42853.943981772347</v>
      </c>
      <c r="F42" s="287">
        <v>45696.746367186817</v>
      </c>
      <c r="G42" s="287">
        <v>43947.605796502234</v>
      </c>
      <c r="H42" s="287">
        <v>40715.107821931131</v>
      </c>
      <c r="I42" s="287">
        <v>40758.207794925409</v>
      </c>
      <c r="J42" s="287">
        <v>43796.755891022258</v>
      </c>
      <c r="K42" s="287">
        <v>42998.508474524002</v>
      </c>
      <c r="L42" s="287">
        <v>45924.817057614891</v>
      </c>
      <c r="M42" s="287">
        <v>50911.843099494872</v>
      </c>
      <c r="N42" s="287">
        <v>43887.744722899064</v>
      </c>
      <c r="O42" s="287">
        <v>45885.163841656875</v>
      </c>
      <c r="P42" s="287">
        <v>43103.938191796835</v>
      </c>
      <c r="Q42" s="287">
        <v>47809.074696762385</v>
      </c>
      <c r="R42" s="287">
        <v>48150.077642470671</v>
      </c>
      <c r="S42" s="287">
        <v>43130.932243632829</v>
      </c>
      <c r="T42" s="287">
        <v>47979.710611476374</v>
      </c>
    </row>
    <row r="43" spans="1:20" ht="38.25" x14ac:dyDescent="0.2">
      <c r="A43" s="23">
        <v>51</v>
      </c>
      <c r="B43" s="642" t="s">
        <v>292</v>
      </c>
      <c r="C43" s="287">
        <v>40954.527973322816</v>
      </c>
      <c r="D43" s="287">
        <v>50282.809591834855</v>
      </c>
      <c r="E43" s="287">
        <v>59598.603550884392</v>
      </c>
      <c r="F43" s="287">
        <v>63552.196536722287</v>
      </c>
      <c r="G43" s="287">
        <v>61119.600473420898</v>
      </c>
      <c r="H43" s="287">
        <v>56624.043066909042</v>
      </c>
      <c r="I43" s="287">
        <v>56683.983832329206</v>
      </c>
      <c r="J43" s="287">
        <v>60909.807794450338</v>
      </c>
      <c r="K43" s="287">
        <v>59799.654868231155</v>
      </c>
      <c r="L43" s="287">
        <v>63869.383087070622</v>
      </c>
      <c r="M43" s="287">
        <v>70805.029152561387</v>
      </c>
      <c r="N43" s="287">
        <v>61036.349410337338</v>
      </c>
      <c r="O43" s="287">
        <v>63814.235857251944</v>
      </c>
      <c r="P43" s="287">
        <v>59946.279970576419</v>
      </c>
      <c r="Q43" s="287">
        <v>66489.891576815295</v>
      </c>
      <c r="R43" s="287">
        <v>66964.137293372827</v>
      </c>
      <c r="S43" s="287">
        <v>59983.821621218653</v>
      </c>
      <c r="T43" s="287">
        <v>66727.201408482302</v>
      </c>
    </row>
    <row r="44" spans="1:20" ht="38.25" x14ac:dyDescent="0.2">
      <c r="A44" s="23">
        <v>52</v>
      </c>
      <c r="B44" s="642" t="s">
        <v>293</v>
      </c>
      <c r="C44" s="287">
        <v>94379.86</v>
      </c>
      <c r="D44" s="287">
        <v>115876.91922063666</v>
      </c>
      <c r="E44" s="287">
        <v>137345.20058421759</v>
      </c>
      <c r="F44" s="287">
        <v>146456.27012806438</v>
      </c>
      <c r="G44" s="287">
        <v>140850.34357360651</v>
      </c>
      <c r="H44" s="287">
        <v>130490.31503354067</v>
      </c>
      <c r="I44" s="287">
        <v>130628.44874740823</v>
      </c>
      <c r="J44" s="287">
        <v>140366.87557507015</v>
      </c>
      <c r="K44" s="287">
        <v>137808.52408281498</v>
      </c>
      <c r="L44" s="287">
        <v>147187.22769728015</v>
      </c>
      <c r="M44" s="287">
        <v>163170.44950603732</v>
      </c>
      <c r="N44" s="287">
        <v>140658.49119323495</v>
      </c>
      <c r="O44" s="287">
        <v>147060.14070379641</v>
      </c>
      <c r="P44" s="287">
        <v>138146.42216922063</v>
      </c>
      <c r="Q44" s="287">
        <v>153226.1991280342</v>
      </c>
      <c r="R44" s="287">
        <v>154319.10012211854</v>
      </c>
      <c r="S44" s="287">
        <v>138232.93704088731</v>
      </c>
      <c r="T44" s="287">
        <v>153772.64962507636</v>
      </c>
    </row>
    <row r="45" spans="1:20" x14ac:dyDescent="0.2">
      <c r="A45" s="23" t="s">
        <v>2</v>
      </c>
      <c r="B45" s="23"/>
      <c r="C45" s="643">
        <f>+C42+C43+C44</f>
        <v>164782.44452166557</v>
      </c>
      <c r="D45" s="643">
        <f t="shared" ref="D45:T45" si="2">+D42+D43+D44</f>
        <v>202315.2186580493</v>
      </c>
      <c r="E45" s="643">
        <f t="shared" si="2"/>
        <v>239797.74811687431</v>
      </c>
      <c r="F45" s="643">
        <f t="shared" si="2"/>
        <v>255705.21303197349</v>
      </c>
      <c r="G45" s="643">
        <f t="shared" si="2"/>
        <v>245917.54984352965</v>
      </c>
      <c r="H45" s="643">
        <f t="shared" si="2"/>
        <v>227829.46592238086</v>
      </c>
      <c r="I45" s="643">
        <f t="shared" si="2"/>
        <v>228070.64037466285</v>
      </c>
      <c r="J45" s="643">
        <f t="shared" si="2"/>
        <v>245073.43926054274</v>
      </c>
      <c r="K45" s="643">
        <f t="shared" si="2"/>
        <v>240606.68742557016</v>
      </c>
      <c r="L45" s="643">
        <f t="shared" si="2"/>
        <v>256981.42784196566</v>
      </c>
      <c r="M45" s="643">
        <f t="shared" si="2"/>
        <v>284887.32175809355</v>
      </c>
      <c r="N45" s="643">
        <f t="shared" si="2"/>
        <v>245582.58532647137</v>
      </c>
      <c r="O45" s="643">
        <f t="shared" si="2"/>
        <v>256759.54040270523</v>
      </c>
      <c r="P45" s="643">
        <f t="shared" si="2"/>
        <v>241196.6403315939</v>
      </c>
      <c r="Q45" s="643">
        <f t="shared" si="2"/>
        <v>267525.16540161188</v>
      </c>
      <c r="R45" s="643">
        <f t="shared" si="2"/>
        <v>269433.31505796203</v>
      </c>
      <c r="S45" s="643">
        <f t="shared" si="2"/>
        <v>241347.6909057388</v>
      </c>
      <c r="T45" s="643">
        <f t="shared" si="2"/>
        <v>268479.56164503505</v>
      </c>
    </row>
    <row r="46" spans="1:20" ht="14.25" x14ac:dyDescent="0.2">
      <c r="C46" s="644"/>
      <c r="D46" s="644"/>
      <c r="E46" s="644"/>
      <c r="F46" s="644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44"/>
      <c r="R46" s="644"/>
      <c r="S46" s="644"/>
    </row>
    <row r="47" spans="1:20" ht="14.25" x14ac:dyDescent="0.2">
      <c r="C47" s="644"/>
      <c r="D47" s="644"/>
      <c r="E47" s="644"/>
      <c r="F47" s="644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44"/>
      <c r="R47" s="644"/>
      <c r="S47" s="644"/>
    </row>
    <row r="48" spans="1:20" ht="14.25" x14ac:dyDescent="0.2">
      <c r="C48" s="644"/>
      <c r="D48" s="644"/>
      <c r="E48" s="644"/>
      <c r="F48" s="644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44"/>
      <c r="R48" s="644"/>
      <c r="S48" s="644"/>
    </row>
  </sheetData>
  <mergeCells count="1">
    <mergeCell ref="A1:B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CFD3D-723C-4BD2-83A8-CA7AD2932132}">
  <dimension ref="A1:T61"/>
  <sheetViews>
    <sheetView zoomScale="90" zoomScaleNormal="90" workbookViewId="0">
      <selection activeCell="A3" sqref="A3"/>
    </sheetView>
  </sheetViews>
  <sheetFormatPr baseColWidth="10" defaultRowHeight="12.75" x14ac:dyDescent="0.2"/>
  <cols>
    <col min="1" max="1" width="22.25" style="29" customWidth="1"/>
    <col min="2" max="2" width="33.75" style="29" customWidth="1"/>
    <col min="3" max="9" width="10.125" style="29" bestFit="1" customWidth="1"/>
    <col min="10" max="19" width="11.25" style="29" bestFit="1" customWidth="1"/>
    <col min="20" max="20" width="13" style="29" customWidth="1"/>
    <col min="21" max="21" width="11" style="29"/>
    <col min="22" max="22" width="12.375" style="29" customWidth="1"/>
    <col min="23" max="256" width="11" style="29"/>
    <col min="257" max="257" width="22.25" style="29" customWidth="1"/>
    <col min="258" max="258" width="33.75" style="29" customWidth="1"/>
    <col min="259" max="265" width="10.125" style="29" bestFit="1" customWidth="1"/>
    <col min="266" max="275" width="11.25" style="29" bestFit="1" customWidth="1"/>
    <col min="276" max="276" width="13" style="29" customWidth="1"/>
    <col min="277" max="277" width="11" style="29"/>
    <col min="278" max="278" width="12.375" style="29" customWidth="1"/>
    <col min="279" max="512" width="11" style="29"/>
    <col min="513" max="513" width="22.25" style="29" customWidth="1"/>
    <col min="514" max="514" width="33.75" style="29" customWidth="1"/>
    <col min="515" max="521" width="10.125" style="29" bestFit="1" customWidth="1"/>
    <col min="522" max="531" width="11.25" style="29" bestFit="1" customWidth="1"/>
    <col min="532" max="532" width="13" style="29" customWidth="1"/>
    <col min="533" max="533" width="11" style="29"/>
    <col min="534" max="534" width="12.375" style="29" customWidth="1"/>
    <col min="535" max="768" width="11" style="29"/>
    <col min="769" max="769" width="22.25" style="29" customWidth="1"/>
    <col min="770" max="770" width="33.75" style="29" customWidth="1"/>
    <col min="771" max="777" width="10.125" style="29" bestFit="1" customWidth="1"/>
    <col min="778" max="787" width="11.25" style="29" bestFit="1" customWidth="1"/>
    <col min="788" max="788" width="13" style="29" customWidth="1"/>
    <col min="789" max="789" width="11" style="29"/>
    <col min="790" max="790" width="12.375" style="29" customWidth="1"/>
    <col min="791" max="1024" width="11" style="29"/>
    <col min="1025" max="1025" width="22.25" style="29" customWidth="1"/>
    <col min="1026" max="1026" width="33.75" style="29" customWidth="1"/>
    <col min="1027" max="1033" width="10.125" style="29" bestFit="1" customWidth="1"/>
    <col min="1034" max="1043" width="11.25" style="29" bestFit="1" customWidth="1"/>
    <col min="1044" max="1044" width="13" style="29" customWidth="1"/>
    <col min="1045" max="1045" width="11" style="29"/>
    <col min="1046" max="1046" width="12.375" style="29" customWidth="1"/>
    <col min="1047" max="1280" width="11" style="29"/>
    <col min="1281" max="1281" width="22.25" style="29" customWidth="1"/>
    <col min="1282" max="1282" width="33.75" style="29" customWidth="1"/>
    <col min="1283" max="1289" width="10.125" style="29" bestFit="1" customWidth="1"/>
    <col min="1290" max="1299" width="11.25" style="29" bestFit="1" customWidth="1"/>
    <col min="1300" max="1300" width="13" style="29" customWidth="1"/>
    <col min="1301" max="1301" width="11" style="29"/>
    <col min="1302" max="1302" width="12.375" style="29" customWidth="1"/>
    <col min="1303" max="1536" width="11" style="29"/>
    <col min="1537" max="1537" width="22.25" style="29" customWidth="1"/>
    <col min="1538" max="1538" width="33.75" style="29" customWidth="1"/>
    <col min="1539" max="1545" width="10.125" style="29" bestFit="1" customWidth="1"/>
    <col min="1546" max="1555" width="11.25" style="29" bestFit="1" customWidth="1"/>
    <col min="1556" max="1556" width="13" style="29" customWidth="1"/>
    <col min="1557" max="1557" width="11" style="29"/>
    <col min="1558" max="1558" width="12.375" style="29" customWidth="1"/>
    <col min="1559" max="1792" width="11" style="29"/>
    <col min="1793" max="1793" width="22.25" style="29" customWidth="1"/>
    <col min="1794" max="1794" width="33.75" style="29" customWidth="1"/>
    <col min="1795" max="1801" width="10.125" style="29" bestFit="1" customWidth="1"/>
    <col min="1802" max="1811" width="11.25" style="29" bestFit="1" customWidth="1"/>
    <col min="1812" max="1812" width="13" style="29" customWidth="1"/>
    <col min="1813" max="1813" width="11" style="29"/>
    <col min="1814" max="1814" width="12.375" style="29" customWidth="1"/>
    <col min="1815" max="2048" width="11" style="29"/>
    <col min="2049" max="2049" width="22.25" style="29" customWidth="1"/>
    <col min="2050" max="2050" width="33.75" style="29" customWidth="1"/>
    <col min="2051" max="2057" width="10.125" style="29" bestFit="1" customWidth="1"/>
    <col min="2058" max="2067" width="11.25" style="29" bestFit="1" customWidth="1"/>
    <col min="2068" max="2068" width="13" style="29" customWidth="1"/>
    <col min="2069" max="2069" width="11" style="29"/>
    <col min="2070" max="2070" width="12.375" style="29" customWidth="1"/>
    <col min="2071" max="2304" width="11" style="29"/>
    <col min="2305" max="2305" width="22.25" style="29" customWidth="1"/>
    <col min="2306" max="2306" width="33.75" style="29" customWidth="1"/>
    <col min="2307" max="2313" width="10.125" style="29" bestFit="1" customWidth="1"/>
    <col min="2314" max="2323" width="11.25" style="29" bestFit="1" customWidth="1"/>
    <col min="2324" max="2324" width="13" style="29" customWidth="1"/>
    <col min="2325" max="2325" width="11" style="29"/>
    <col min="2326" max="2326" width="12.375" style="29" customWidth="1"/>
    <col min="2327" max="2560" width="11" style="29"/>
    <col min="2561" max="2561" width="22.25" style="29" customWidth="1"/>
    <col min="2562" max="2562" width="33.75" style="29" customWidth="1"/>
    <col min="2563" max="2569" width="10.125" style="29" bestFit="1" customWidth="1"/>
    <col min="2570" max="2579" width="11.25" style="29" bestFit="1" customWidth="1"/>
    <col min="2580" max="2580" width="13" style="29" customWidth="1"/>
    <col min="2581" max="2581" width="11" style="29"/>
    <col min="2582" max="2582" width="12.375" style="29" customWidth="1"/>
    <col min="2583" max="2816" width="11" style="29"/>
    <col min="2817" max="2817" width="22.25" style="29" customWidth="1"/>
    <col min="2818" max="2818" width="33.75" style="29" customWidth="1"/>
    <col min="2819" max="2825" width="10.125" style="29" bestFit="1" customWidth="1"/>
    <col min="2826" max="2835" width="11.25" style="29" bestFit="1" customWidth="1"/>
    <col min="2836" max="2836" width="13" style="29" customWidth="1"/>
    <col min="2837" max="2837" width="11" style="29"/>
    <col min="2838" max="2838" width="12.375" style="29" customWidth="1"/>
    <col min="2839" max="3072" width="11" style="29"/>
    <col min="3073" max="3073" width="22.25" style="29" customWidth="1"/>
    <col min="3074" max="3074" width="33.75" style="29" customWidth="1"/>
    <col min="3075" max="3081" width="10.125" style="29" bestFit="1" customWidth="1"/>
    <col min="3082" max="3091" width="11.25" style="29" bestFit="1" customWidth="1"/>
    <col min="3092" max="3092" width="13" style="29" customWidth="1"/>
    <col min="3093" max="3093" width="11" style="29"/>
    <col min="3094" max="3094" width="12.375" style="29" customWidth="1"/>
    <col min="3095" max="3328" width="11" style="29"/>
    <col min="3329" max="3329" width="22.25" style="29" customWidth="1"/>
    <col min="3330" max="3330" width="33.75" style="29" customWidth="1"/>
    <col min="3331" max="3337" width="10.125" style="29" bestFit="1" customWidth="1"/>
    <col min="3338" max="3347" width="11.25" style="29" bestFit="1" customWidth="1"/>
    <col min="3348" max="3348" width="13" style="29" customWidth="1"/>
    <col min="3349" max="3349" width="11" style="29"/>
    <col min="3350" max="3350" width="12.375" style="29" customWidth="1"/>
    <col min="3351" max="3584" width="11" style="29"/>
    <col min="3585" max="3585" width="22.25" style="29" customWidth="1"/>
    <col min="3586" max="3586" width="33.75" style="29" customWidth="1"/>
    <col min="3587" max="3593" width="10.125" style="29" bestFit="1" customWidth="1"/>
    <col min="3594" max="3603" width="11.25" style="29" bestFit="1" customWidth="1"/>
    <col min="3604" max="3604" width="13" style="29" customWidth="1"/>
    <col min="3605" max="3605" width="11" style="29"/>
    <col min="3606" max="3606" width="12.375" style="29" customWidth="1"/>
    <col min="3607" max="3840" width="11" style="29"/>
    <col min="3841" max="3841" width="22.25" style="29" customWidth="1"/>
    <col min="3842" max="3842" width="33.75" style="29" customWidth="1"/>
    <col min="3843" max="3849" width="10.125" style="29" bestFit="1" customWidth="1"/>
    <col min="3850" max="3859" width="11.25" style="29" bestFit="1" customWidth="1"/>
    <col min="3860" max="3860" width="13" style="29" customWidth="1"/>
    <col min="3861" max="3861" width="11" style="29"/>
    <col min="3862" max="3862" width="12.375" style="29" customWidth="1"/>
    <col min="3863" max="4096" width="11" style="29"/>
    <col min="4097" max="4097" width="22.25" style="29" customWidth="1"/>
    <col min="4098" max="4098" width="33.75" style="29" customWidth="1"/>
    <col min="4099" max="4105" width="10.125" style="29" bestFit="1" customWidth="1"/>
    <col min="4106" max="4115" width="11.25" style="29" bestFit="1" customWidth="1"/>
    <col min="4116" max="4116" width="13" style="29" customWidth="1"/>
    <col min="4117" max="4117" width="11" style="29"/>
    <col min="4118" max="4118" width="12.375" style="29" customWidth="1"/>
    <col min="4119" max="4352" width="11" style="29"/>
    <col min="4353" max="4353" width="22.25" style="29" customWidth="1"/>
    <col min="4354" max="4354" width="33.75" style="29" customWidth="1"/>
    <col min="4355" max="4361" width="10.125" style="29" bestFit="1" customWidth="1"/>
    <col min="4362" max="4371" width="11.25" style="29" bestFit="1" customWidth="1"/>
    <col min="4372" max="4372" width="13" style="29" customWidth="1"/>
    <col min="4373" max="4373" width="11" style="29"/>
    <col min="4374" max="4374" width="12.375" style="29" customWidth="1"/>
    <col min="4375" max="4608" width="11" style="29"/>
    <col min="4609" max="4609" width="22.25" style="29" customWidth="1"/>
    <col min="4610" max="4610" width="33.75" style="29" customWidth="1"/>
    <col min="4611" max="4617" width="10.125" style="29" bestFit="1" customWidth="1"/>
    <col min="4618" max="4627" width="11.25" style="29" bestFit="1" customWidth="1"/>
    <col min="4628" max="4628" width="13" style="29" customWidth="1"/>
    <col min="4629" max="4629" width="11" style="29"/>
    <col min="4630" max="4630" width="12.375" style="29" customWidth="1"/>
    <col min="4631" max="4864" width="11" style="29"/>
    <col min="4865" max="4865" width="22.25" style="29" customWidth="1"/>
    <col min="4866" max="4866" width="33.75" style="29" customWidth="1"/>
    <col min="4867" max="4873" width="10.125" style="29" bestFit="1" customWidth="1"/>
    <col min="4874" max="4883" width="11.25" style="29" bestFit="1" customWidth="1"/>
    <col min="4884" max="4884" width="13" style="29" customWidth="1"/>
    <col min="4885" max="4885" width="11" style="29"/>
    <col min="4886" max="4886" width="12.375" style="29" customWidth="1"/>
    <col min="4887" max="5120" width="11" style="29"/>
    <col min="5121" max="5121" width="22.25" style="29" customWidth="1"/>
    <col min="5122" max="5122" width="33.75" style="29" customWidth="1"/>
    <col min="5123" max="5129" width="10.125" style="29" bestFit="1" customWidth="1"/>
    <col min="5130" max="5139" width="11.25" style="29" bestFit="1" customWidth="1"/>
    <col min="5140" max="5140" width="13" style="29" customWidth="1"/>
    <col min="5141" max="5141" width="11" style="29"/>
    <col min="5142" max="5142" width="12.375" style="29" customWidth="1"/>
    <col min="5143" max="5376" width="11" style="29"/>
    <col min="5377" max="5377" width="22.25" style="29" customWidth="1"/>
    <col min="5378" max="5378" width="33.75" style="29" customWidth="1"/>
    <col min="5379" max="5385" width="10.125" style="29" bestFit="1" customWidth="1"/>
    <col min="5386" max="5395" width="11.25" style="29" bestFit="1" customWidth="1"/>
    <col min="5396" max="5396" width="13" style="29" customWidth="1"/>
    <col min="5397" max="5397" width="11" style="29"/>
    <col min="5398" max="5398" width="12.375" style="29" customWidth="1"/>
    <col min="5399" max="5632" width="11" style="29"/>
    <col min="5633" max="5633" width="22.25" style="29" customWidth="1"/>
    <col min="5634" max="5634" width="33.75" style="29" customWidth="1"/>
    <col min="5635" max="5641" width="10.125" style="29" bestFit="1" customWidth="1"/>
    <col min="5642" max="5651" width="11.25" style="29" bestFit="1" customWidth="1"/>
    <col min="5652" max="5652" width="13" style="29" customWidth="1"/>
    <col min="5653" max="5653" width="11" style="29"/>
    <col min="5654" max="5654" width="12.375" style="29" customWidth="1"/>
    <col min="5655" max="5888" width="11" style="29"/>
    <col min="5889" max="5889" width="22.25" style="29" customWidth="1"/>
    <col min="5890" max="5890" width="33.75" style="29" customWidth="1"/>
    <col min="5891" max="5897" width="10.125" style="29" bestFit="1" customWidth="1"/>
    <col min="5898" max="5907" width="11.25" style="29" bestFit="1" customWidth="1"/>
    <col min="5908" max="5908" width="13" style="29" customWidth="1"/>
    <col min="5909" max="5909" width="11" style="29"/>
    <col min="5910" max="5910" width="12.375" style="29" customWidth="1"/>
    <col min="5911" max="6144" width="11" style="29"/>
    <col min="6145" max="6145" width="22.25" style="29" customWidth="1"/>
    <col min="6146" max="6146" width="33.75" style="29" customWidth="1"/>
    <col min="6147" max="6153" width="10.125" style="29" bestFit="1" customWidth="1"/>
    <col min="6154" max="6163" width="11.25" style="29" bestFit="1" customWidth="1"/>
    <col min="6164" max="6164" width="13" style="29" customWidth="1"/>
    <col min="6165" max="6165" width="11" style="29"/>
    <col min="6166" max="6166" width="12.375" style="29" customWidth="1"/>
    <col min="6167" max="6400" width="11" style="29"/>
    <col min="6401" max="6401" width="22.25" style="29" customWidth="1"/>
    <col min="6402" max="6402" width="33.75" style="29" customWidth="1"/>
    <col min="6403" max="6409" width="10.125" style="29" bestFit="1" customWidth="1"/>
    <col min="6410" max="6419" width="11.25" style="29" bestFit="1" customWidth="1"/>
    <col min="6420" max="6420" width="13" style="29" customWidth="1"/>
    <col min="6421" max="6421" width="11" style="29"/>
    <col min="6422" max="6422" width="12.375" style="29" customWidth="1"/>
    <col min="6423" max="6656" width="11" style="29"/>
    <col min="6657" max="6657" width="22.25" style="29" customWidth="1"/>
    <col min="6658" max="6658" width="33.75" style="29" customWidth="1"/>
    <col min="6659" max="6665" width="10.125" style="29" bestFit="1" customWidth="1"/>
    <col min="6666" max="6675" width="11.25" style="29" bestFit="1" customWidth="1"/>
    <col min="6676" max="6676" width="13" style="29" customWidth="1"/>
    <col min="6677" max="6677" width="11" style="29"/>
    <col min="6678" max="6678" width="12.375" style="29" customWidth="1"/>
    <col min="6679" max="6912" width="11" style="29"/>
    <col min="6913" max="6913" width="22.25" style="29" customWidth="1"/>
    <col min="6914" max="6914" width="33.75" style="29" customWidth="1"/>
    <col min="6915" max="6921" width="10.125" style="29" bestFit="1" customWidth="1"/>
    <col min="6922" max="6931" width="11.25" style="29" bestFit="1" customWidth="1"/>
    <col min="6932" max="6932" width="13" style="29" customWidth="1"/>
    <col min="6933" max="6933" width="11" style="29"/>
    <col min="6934" max="6934" width="12.375" style="29" customWidth="1"/>
    <col min="6935" max="7168" width="11" style="29"/>
    <col min="7169" max="7169" width="22.25" style="29" customWidth="1"/>
    <col min="7170" max="7170" width="33.75" style="29" customWidth="1"/>
    <col min="7171" max="7177" width="10.125" style="29" bestFit="1" customWidth="1"/>
    <col min="7178" max="7187" width="11.25" style="29" bestFit="1" customWidth="1"/>
    <col min="7188" max="7188" width="13" style="29" customWidth="1"/>
    <col min="7189" max="7189" width="11" style="29"/>
    <col min="7190" max="7190" width="12.375" style="29" customWidth="1"/>
    <col min="7191" max="7424" width="11" style="29"/>
    <col min="7425" max="7425" width="22.25" style="29" customWidth="1"/>
    <col min="7426" max="7426" width="33.75" style="29" customWidth="1"/>
    <col min="7427" max="7433" width="10.125" style="29" bestFit="1" customWidth="1"/>
    <col min="7434" max="7443" width="11.25" style="29" bestFit="1" customWidth="1"/>
    <col min="7444" max="7444" width="13" style="29" customWidth="1"/>
    <col min="7445" max="7445" width="11" style="29"/>
    <col min="7446" max="7446" width="12.375" style="29" customWidth="1"/>
    <col min="7447" max="7680" width="11" style="29"/>
    <col min="7681" max="7681" width="22.25" style="29" customWidth="1"/>
    <col min="7682" max="7682" width="33.75" style="29" customWidth="1"/>
    <col min="7683" max="7689" width="10.125" style="29" bestFit="1" customWidth="1"/>
    <col min="7690" max="7699" width="11.25" style="29" bestFit="1" customWidth="1"/>
    <col min="7700" max="7700" width="13" style="29" customWidth="1"/>
    <col min="7701" max="7701" width="11" style="29"/>
    <col min="7702" max="7702" width="12.375" style="29" customWidth="1"/>
    <col min="7703" max="7936" width="11" style="29"/>
    <col min="7937" max="7937" width="22.25" style="29" customWidth="1"/>
    <col min="7938" max="7938" width="33.75" style="29" customWidth="1"/>
    <col min="7939" max="7945" width="10.125" style="29" bestFit="1" customWidth="1"/>
    <col min="7946" max="7955" width="11.25" style="29" bestFit="1" customWidth="1"/>
    <col min="7956" max="7956" width="13" style="29" customWidth="1"/>
    <col min="7957" max="7957" width="11" style="29"/>
    <col min="7958" max="7958" width="12.375" style="29" customWidth="1"/>
    <col min="7959" max="8192" width="11" style="29"/>
    <col min="8193" max="8193" width="22.25" style="29" customWidth="1"/>
    <col min="8194" max="8194" width="33.75" style="29" customWidth="1"/>
    <col min="8195" max="8201" width="10.125" style="29" bestFit="1" customWidth="1"/>
    <col min="8202" max="8211" width="11.25" style="29" bestFit="1" customWidth="1"/>
    <col min="8212" max="8212" width="13" style="29" customWidth="1"/>
    <col min="8213" max="8213" width="11" style="29"/>
    <col min="8214" max="8214" width="12.375" style="29" customWidth="1"/>
    <col min="8215" max="8448" width="11" style="29"/>
    <col min="8449" max="8449" width="22.25" style="29" customWidth="1"/>
    <col min="8450" max="8450" width="33.75" style="29" customWidth="1"/>
    <col min="8451" max="8457" width="10.125" style="29" bestFit="1" customWidth="1"/>
    <col min="8458" max="8467" width="11.25" style="29" bestFit="1" customWidth="1"/>
    <col min="8468" max="8468" width="13" style="29" customWidth="1"/>
    <col min="8469" max="8469" width="11" style="29"/>
    <col min="8470" max="8470" width="12.375" style="29" customWidth="1"/>
    <col min="8471" max="8704" width="11" style="29"/>
    <col min="8705" max="8705" width="22.25" style="29" customWidth="1"/>
    <col min="8706" max="8706" width="33.75" style="29" customWidth="1"/>
    <col min="8707" max="8713" width="10.125" style="29" bestFit="1" customWidth="1"/>
    <col min="8714" max="8723" width="11.25" style="29" bestFit="1" customWidth="1"/>
    <col min="8724" max="8724" width="13" style="29" customWidth="1"/>
    <col min="8725" max="8725" width="11" style="29"/>
    <col min="8726" max="8726" width="12.375" style="29" customWidth="1"/>
    <col min="8727" max="8960" width="11" style="29"/>
    <col min="8961" max="8961" width="22.25" style="29" customWidth="1"/>
    <col min="8962" max="8962" width="33.75" style="29" customWidth="1"/>
    <col min="8963" max="8969" width="10.125" style="29" bestFit="1" customWidth="1"/>
    <col min="8970" max="8979" width="11.25" style="29" bestFit="1" customWidth="1"/>
    <col min="8980" max="8980" width="13" style="29" customWidth="1"/>
    <col min="8981" max="8981" width="11" style="29"/>
    <col min="8982" max="8982" width="12.375" style="29" customWidth="1"/>
    <col min="8983" max="9216" width="11" style="29"/>
    <col min="9217" max="9217" width="22.25" style="29" customWidth="1"/>
    <col min="9218" max="9218" width="33.75" style="29" customWidth="1"/>
    <col min="9219" max="9225" width="10.125" style="29" bestFit="1" customWidth="1"/>
    <col min="9226" max="9235" width="11.25" style="29" bestFit="1" customWidth="1"/>
    <col min="9236" max="9236" width="13" style="29" customWidth="1"/>
    <col min="9237" max="9237" width="11" style="29"/>
    <col min="9238" max="9238" width="12.375" style="29" customWidth="1"/>
    <col min="9239" max="9472" width="11" style="29"/>
    <col min="9473" max="9473" width="22.25" style="29" customWidth="1"/>
    <col min="9474" max="9474" width="33.75" style="29" customWidth="1"/>
    <col min="9475" max="9481" width="10.125" style="29" bestFit="1" customWidth="1"/>
    <col min="9482" max="9491" width="11.25" style="29" bestFit="1" customWidth="1"/>
    <col min="9492" max="9492" width="13" style="29" customWidth="1"/>
    <col min="9493" max="9493" width="11" style="29"/>
    <col min="9494" max="9494" width="12.375" style="29" customWidth="1"/>
    <col min="9495" max="9728" width="11" style="29"/>
    <col min="9729" max="9729" width="22.25" style="29" customWidth="1"/>
    <col min="9730" max="9730" width="33.75" style="29" customWidth="1"/>
    <col min="9731" max="9737" width="10.125" style="29" bestFit="1" customWidth="1"/>
    <col min="9738" max="9747" width="11.25" style="29" bestFit="1" customWidth="1"/>
    <col min="9748" max="9748" width="13" style="29" customWidth="1"/>
    <col min="9749" max="9749" width="11" style="29"/>
    <col min="9750" max="9750" width="12.375" style="29" customWidth="1"/>
    <col min="9751" max="9984" width="11" style="29"/>
    <col min="9985" max="9985" width="22.25" style="29" customWidth="1"/>
    <col min="9986" max="9986" width="33.75" style="29" customWidth="1"/>
    <col min="9987" max="9993" width="10.125" style="29" bestFit="1" customWidth="1"/>
    <col min="9994" max="10003" width="11.25" style="29" bestFit="1" customWidth="1"/>
    <col min="10004" max="10004" width="13" style="29" customWidth="1"/>
    <col min="10005" max="10005" width="11" style="29"/>
    <col min="10006" max="10006" width="12.375" style="29" customWidth="1"/>
    <col min="10007" max="10240" width="11" style="29"/>
    <col min="10241" max="10241" width="22.25" style="29" customWidth="1"/>
    <col min="10242" max="10242" width="33.75" style="29" customWidth="1"/>
    <col min="10243" max="10249" width="10.125" style="29" bestFit="1" customWidth="1"/>
    <col min="10250" max="10259" width="11.25" style="29" bestFit="1" customWidth="1"/>
    <col min="10260" max="10260" width="13" style="29" customWidth="1"/>
    <col min="10261" max="10261" width="11" style="29"/>
    <col min="10262" max="10262" width="12.375" style="29" customWidth="1"/>
    <col min="10263" max="10496" width="11" style="29"/>
    <col min="10497" max="10497" width="22.25" style="29" customWidth="1"/>
    <col min="10498" max="10498" width="33.75" style="29" customWidth="1"/>
    <col min="10499" max="10505" width="10.125" style="29" bestFit="1" customWidth="1"/>
    <col min="10506" max="10515" width="11.25" style="29" bestFit="1" customWidth="1"/>
    <col min="10516" max="10516" width="13" style="29" customWidth="1"/>
    <col min="10517" max="10517" width="11" style="29"/>
    <col min="10518" max="10518" width="12.375" style="29" customWidth="1"/>
    <col min="10519" max="10752" width="11" style="29"/>
    <col min="10753" max="10753" width="22.25" style="29" customWidth="1"/>
    <col min="10754" max="10754" width="33.75" style="29" customWidth="1"/>
    <col min="10755" max="10761" width="10.125" style="29" bestFit="1" customWidth="1"/>
    <col min="10762" max="10771" width="11.25" style="29" bestFit="1" customWidth="1"/>
    <col min="10772" max="10772" width="13" style="29" customWidth="1"/>
    <col min="10773" max="10773" width="11" style="29"/>
    <col min="10774" max="10774" width="12.375" style="29" customWidth="1"/>
    <col min="10775" max="11008" width="11" style="29"/>
    <col min="11009" max="11009" width="22.25" style="29" customWidth="1"/>
    <col min="11010" max="11010" width="33.75" style="29" customWidth="1"/>
    <col min="11011" max="11017" width="10.125" style="29" bestFit="1" customWidth="1"/>
    <col min="11018" max="11027" width="11.25" style="29" bestFit="1" customWidth="1"/>
    <col min="11028" max="11028" width="13" style="29" customWidth="1"/>
    <col min="11029" max="11029" width="11" style="29"/>
    <col min="11030" max="11030" width="12.375" style="29" customWidth="1"/>
    <col min="11031" max="11264" width="11" style="29"/>
    <col min="11265" max="11265" width="22.25" style="29" customWidth="1"/>
    <col min="11266" max="11266" width="33.75" style="29" customWidth="1"/>
    <col min="11267" max="11273" width="10.125" style="29" bestFit="1" customWidth="1"/>
    <col min="11274" max="11283" width="11.25" style="29" bestFit="1" customWidth="1"/>
    <col min="11284" max="11284" width="13" style="29" customWidth="1"/>
    <col min="11285" max="11285" width="11" style="29"/>
    <col min="11286" max="11286" width="12.375" style="29" customWidth="1"/>
    <col min="11287" max="11520" width="11" style="29"/>
    <col min="11521" max="11521" width="22.25" style="29" customWidth="1"/>
    <col min="11522" max="11522" width="33.75" style="29" customWidth="1"/>
    <col min="11523" max="11529" width="10.125" style="29" bestFit="1" customWidth="1"/>
    <col min="11530" max="11539" width="11.25" style="29" bestFit="1" customWidth="1"/>
    <col min="11540" max="11540" width="13" style="29" customWidth="1"/>
    <col min="11541" max="11541" width="11" style="29"/>
    <col min="11542" max="11542" width="12.375" style="29" customWidth="1"/>
    <col min="11543" max="11776" width="11" style="29"/>
    <col min="11777" max="11777" width="22.25" style="29" customWidth="1"/>
    <col min="11778" max="11778" width="33.75" style="29" customWidth="1"/>
    <col min="11779" max="11785" width="10.125" style="29" bestFit="1" customWidth="1"/>
    <col min="11786" max="11795" width="11.25" style="29" bestFit="1" customWidth="1"/>
    <col min="11796" max="11796" width="13" style="29" customWidth="1"/>
    <col min="11797" max="11797" width="11" style="29"/>
    <col min="11798" max="11798" width="12.375" style="29" customWidth="1"/>
    <col min="11799" max="12032" width="11" style="29"/>
    <col min="12033" max="12033" width="22.25" style="29" customWidth="1"/>
    <col min="12034" max="12034" width="33.75" style="29" customWidth="1"/>
    <col min="12035" max="12041" width="10.125" style="29" bestFit="1" customWidth="1"/>
    <col min="12042" max="12051" width="11.25" style="29" bestFit="1" customWidth="1"/>
    <col min="12052" max="12052" width="13" style="29" customWidth="1"/>
    <col min="12053" max="12053" width="11" style="29"/>
    <col min="12054" max="12054" width="12.375" style="29" customWidth="1"/>
    <col min="12055" max="12288" width="11" style="29"/>
    <col min="12289" max="12289" width="22.25" style="29" customWidth="1"/>
    <col min="12290" max="12290" width="33.75" style="29" customWidth="1"/>
    <col min="12291" max="12297" width="10.125" style="29" bestFit="1" customWidth="1"/>
    <col min="12298" max="12307" width="11.25" style="29" bestFit="1" customWidth="1"/>
    <col min="12308" max="12308" width="13" style="29" customWidth="1"/>
    <col min="12309" max="12309" width="11" style="29"/>
    <col min="12310" max="12310" width="12.375" style="29" customWidth="1"/>
    <col min="12311" max="12544" width="11" style="29"/>
    <col min="12545" max="12545" width="22.25" style="29" customWidth="1"/>
    <col min="12546" max="12546" width="33.75" style="29" customWidth="1"/>
    <col min="12547" max="12553" width="10.125" style="29" bestFit="1" customWidth="1"/>
    <col min="12554" max="12563" width="11.25" style="29" bestFit="1" customWidth="1"/>
    <col min="12564" max="12564" width="13" style="29" customWidth="1"/>
    <col min="12565" max="12565" width="11" style="29"/>
    <col min="12566" max="12566" width="12.375" style="29" customWidth="1"/>
    <col min="12567" max="12800" width="11" style="29"/>
    <col min="12801" max="12801" width="22.25" style="29" customWidth="1"/>
    <col min="12802" max="12802" width="33.75" style="29" customWidth="1"/>
    <col min="12803" max="12809" width="10.125" style="29" bestFit="1" customWidth="1"/>
    <col min="12810" max="12819" width="11.25" style="29" bestFit="1" customWidth="1"/>
    <col min="12820" max="12820" width="13" style="29" customWidth="1"/>
    <col min="12821" max="12821" width="11" style="29"/>
    <col min="12822" max="12822" width="12.375" style="29" customWidth="1"/>
    <col min="12823" max="13056" width="11" style="29"/>
    <col min="13057" max="13057" width="22.25" style="29" customWidth="1"/>
    <col min="13058" max="13058" width="33.75" style="29" customWidth="1"/>
    <col min="13059" max="13065" width="10.125" style="29" bestFit="1" customWidth="1"/>
    <col min="13066" max="13075" width="11.25" style="29" bestFit="1" customWidth="1"/>
    <col min="13076" max="13076" width="13" style="29" customWidth="1"/>
    <col min="13077" max="13077" width="11" style="29"/>
    <col min="13078" max="13078" width="12.375" style="29" customWidth="1"/>
    <col min="13079" max="13312" width="11" style="29"/>
    <col min="13313" max="13313" width="22.25" style="29" customWidth="1"/>
    <col min="13314" max="13314" width="33.75" style="29" customWidth="1"/>
    <col min="13315" max="13321" width="10.125" style="29" bestFit="1" customWidth="1"/>
    <col min="13322" max="13331" width="11.25" style="29" bestFit="1" customWidth="1"/>
    <col min="13332" max="13332" width="13" style="29" customWidth="1"/>
    <col min="13333" max="13333" width="11" style="29"/>
    <col min="13334" max="13334" width="12.375" style="29" customWidth="1"/>
    <col min="13335" max="13568" width="11" style="29"/>
    <col min="13569" max="13569" width="22.25" style="29" customWidth="1"/>
    <col min="13570" max="13570" width="33.75" style="29" customWidth="1"/>
    <col min="13571" max="13577" width="10.125" style="29" bestFit="1" customWidth="1"/>
    <col min="13578" max="13587" width="11.25" style="29" bestFit="1" customWidth="1"/>
    <col min="13588" max="13588" width="13" style="29" customWidth="1"/>
    <col min="13589" max="13589" width="11" style="29"/>
    <col min="13590" max="13590" width="12.375" style="29" customWidth="1"/>
    <col min="13591" max="13824" width="11" style="29"/>
    <col min="13825" max="13825" width="22.25" style="29" customWidth="1"/>
    <col min="13826" max="13826" width="33.75" style="29" customWidth="1"/>
    <col min="13827" max="13833" width="10.125" style="29" bestFit="1" customWidth="1"/>
    <col min="13834" max="13843" width="11.25" style="29" bestFit="1" customWidth="1"/>
    <col min="13844" max="13844" width="13" style="29" customWidth="1"/>
    <col min="13845" max="13845" width="11" style="29"/>
    <col min="13846" max="13846" width="12.375" style="29" customWidth="1"/>
    <col min="13847" max="14080" width="11" style="29"/>
    <col min="14081" max="14081" width="22.25" style="29" customWidth="1"/>
    <col min="14082" max="14082" width="33.75" style="29" customWidth="1"/>
    <col min="14083" max="14089" width="10.125" style="29" bestFit="1" customWidth="1"/>
    <col min="14090" max="14099" width="11.25" style="29" bestFit="1" customWidth="1"/>
    <col min="14100" max="14100" width="13" style="29" customWidth="1"/>
    <col min="14101" max="14101" width="11" style="29"/>
    <col min="14102" max="14102" width="12.375" style="29" customWidth="1"/>
    <col min="14103" max="14336" width="11" style="29"/>
    <col min="14337" max="14337" width="22.25" style="29" customWidth="1"/>
    <col min="14338" max="14338" width="33.75" style="29" customWidth="1"/>
    <col min="14339" max="14345" width="10.125" style="29" bestFit="1" customWidth="1"/>
    <col min="14346" max="14355" width="11.25" style="29" bestFit="1" customWidth="1"/>
    <col min="14356" max="14356" width="13" style="29" customWidth="1"/>
    <col min="14357" max="14357" width="11" style="29"/>
    <col min="14358" max="14358" width="12.375" style="29" customWidth="1"/>
    <col min="14359" max="14592" width="11" style="29"/>
    <col min="14593" max="14593" width="22.25" style="29" customWidth="1"/>
    <col min="14594" max="14594" width="33.75" style="29" customWidth="1"/>
    <col min="14595" max="14601" width="10.125" style="29" bestFit="1" customWidth="1"/>
    <col min="14602" max="14611" width="11.25" style="29" bestFit="1" customWidth="1"/>
    <col min="14612" max="14612" width="13" style="29" customWidth="1"/>
    <col min="14613" max="14613" width="11" style="29"/>
    <col min="14614" max="14614" width="12.375" style="29" customWidth="1"/>
    <col min="14615" max="14848" width="11" style="29"/>
    <col min="14849" max="14849" width="22.25" style="29" customWidth="1"/>
    <col min="14850" max="14850" width="33.75" style="29" customWidth="1"/>
    <col min="14851" max="14857" width="10.125" style="29" bestFit="1" customWidth="1"/>
    <col min="14858" max="14867" width="11.25" style="29" bestFit="1" customWidth="1"/>
    <col min="14868" max="14868" width="13" style="29" customWidth="1"/>
    <col min="14869" max="14869" width="11" style="29"/>
    <col min="14870" max="14870" width="12.375" style="29" customWidth="1"/>
    <col min="14871" max="15104" width="11" style="29"/>
    <col min="15105" max="15105" width="22.25" style="29" customWidth="1"/>
    <col min="15106" max="15106" width="33.75" style="29" customWidth="1"/>
    <col min="15107" max="15113" width="10.125" style="29" bestFit="1" customWidth="1"/>
    <col min="15114" max="15123" width="11.25" style="29" bestFit="1" customWidth="1"/>
    <col min="15124" max="15124" width="13" style="29" customWidth="1"/>
    <col min="15125" max="15125" width="11" style="29"/>
    <col min="15126" max="15126" width="12.375" style="29" customWidth="1"/>
    <col min="15127" max="15360" width="11" style="29"/>
    <col min="15361" max="15361" width="22.25" style="29" customWidth="1"/>
    <col min="15362" max="15362" width="33.75" style="29" customWidth="1"/>
    <col min="15363" max="15369" width="10.125" style="29" bestFit="1" customWidth="1"/>
    <col min="15370" max="15379" width="11.25" style="29" bestFit="1" customWidth="1"/>
    <col min="15380" max="15380" width="13" style="29" customWidth="1"/>
    <col min="15381" max="15381" width="11" style="29"/>
    <col min="15382" max="15382" width="12.375" style="29" customWidth="1"/>
    <col min="15383" max="15616" width="11" style="29"/>
    <col min="15617" max="15617" width="22.25" style="29" customWidth="1"/>
    <col min="15618" max="15618" width="33.75" style="29" customWidth="1"/>
    <col min="15619" max="15625" width="10.125" style="29" bestFit="1" customWidth="1"/>
    <col min="15626" max="15635" width="11.25" style="29" bestFit="1" customWidth="1"/>
    <col min="15636" max="15636" width="13" style="29" customWidth="1"/>
    <col min="15637" max="15637" width="11" style="29"/>
    <col min="15638" max="15638" width="12.375" style="29" customWidth="1"/>
    <col min="15639" max="15872" width="11" style="29"/>
    <col min="15873" max="15873" width="22.25" style="29" customWidth="1"/>
    <col min="15874" max="15874" width="33.75" style="29" customWidth="1"/>
    <col min="15875" max="15881" width="10.125" style="29" bestFit="1" customWidth="1"/>
    <col min="15882" max="15891" width="11.25" style="29" bestFit="1" customWidth="1"/>
    <col min="15892" max="15892" width="13" style="29" customWidth="1"/>
    <col min="15893" max="15893" width="11" style="29"/>
    <col min="15894" max="15894" width="12.375" style="29" customWidth="1"/>
    <col min="15895" max="16128" width="11" style="29"/>
    <col min="16129" max="16129" width="22.25" style="29" customWidth="1"/>
    <col min="16130" max="16130" width="33.75" style="29" customWidth="1"/>
    <col min="16131" max="16137" width="10.125" style="29" bestFit="1" customWidth="1"/>
    <col min="16138" max="16147" width="11.25" style="29" bestFit="1" customWidth="1"/>
    <col min="16148" max="16148" width="13" style="29" customWidth="1"/>
    <col min="16149" max="16149" width="11" style="29"/>
    <col min="16150" max="16150" width="12.375" style="29" customWidth="1"/>
    <col min="16151" max="16384" width="11" style="29"/>
  </cols>
  <sheetData>
    <row r="1" spans="1:20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ht="12.75" customHeight="1" x14ac:dyDescent="0.2">
      <c r="A2" s="58"/>
      <c r="B2" s="58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x14ac:dyDescent="0.2">
      <c r="A3" s="58" t="s">
        <v>358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ht="15" x14ac:dyDescent="0.25">
      <c r="A5" s="210" t="s">
        <v>155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x14ac:dyDescent="0.2">
      <c r="A6" s="211" t="s">
        <v>193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ht="15" x14ac:dyDescent="0.25">
      <c r="A7" s="210" t="s">
        <v>156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15" x14ac:dyDescent="0.25">
      <c r="A8" s="210" t="s">
        <v>157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 ht="15.75" x14ac:dyDescent="0.25">
      <c r="A9" s="188" t="s">
        <v>294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0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ht="15" x14ac:dyDescent="0.25">
      <c r="A12" s="190" t="s">
        <v>159</v>
      </c>
      <c r="B12" s="191" t="s">
        <v>169</v>
      </c>
      <c r="C12" s="192">
        <v>2004</v>
      </c>
      <c r="D12" s="192">
        <v>2005</v>
      </c>
      <c r="E12" s="192">
        <v>2006</v>
      </c>
      <c r="F12" s="192">
        <v>2007</v>
      </c>
      <c r="G12" s="192">
        <v>2008</v>
      </c>
      <c r="H12" s="192">
        <v>2009</v>
      </c>
      <c r="I12" s="192">
        <v>2010</v>
      </c>
      <c r="J12" s="192">
        <v>2011</v>
      </c>
      <c r="K12" s="192">
        <v>2012</v>
      </c>
      <c r="L12" s="192">
        <v>2013</v>
      </c>
      <c r="M12" s="192">
        <v>2014</v>
      </c>
      <c r="N12" s="192">
        <v>2015</v>
      </c>
      <c r="O12" s="192">
        <v>2016</v>
      </c>
      <c r="P12" s="192">
        <v>2017</v>
      </c>
      <c r="Q12" s="192">
        <v>2018</v>
      </c>
      <c r="R12" s="192">
        <v>2019</v>
      </c>
      <c r="S12" s="192">
        <v>2020</v>
      </c>
      <c r="T12" s="192">
        <v>2021</v>
      </c>
    </row>
    <row r="13" spans="1:20" ht="51" x14ac:dyDescent="0.2">
      <c r="A13" s="637">
        <v>50</v>
      </c>
      <c r="B13" s="100" t="s">
        <v>291</v>
      </c>
      <c r="C13" s="638">
        <v>48012.543794686964</v>
      </c>
      <c r="D13" s="638">
        <v>65815.206955725196</v>
      </c>
      <c r="E13" s="638">
        <v>86686.921806589089</v>
      </c>
      <c r="F13" s="638">
        <v>101372.7148785129</v>
      </c>
      <c r="G13" s="638">
        <v>110274.20067744725</v>
      </c>
      <c r="H13" s="638">
        <v>103719.72196821457</v>
      </c>
      <c r="I13" s="638">
        <v>109967.02530278514</v>
      </c>
      <c r="J13" s="638">
        <v>127782.35514340435</v>
      </c>
      <c r="K13" s="638">
        <v>138125.4110894069</v>
      </c>
      <c r="L13" s="638">
        <v>165786.12842998246</v>
      </c>
      <c r="M13" s="638">
        <v>232516.354620222</v>
      </c>
      <c r="N13" s="638">
        <v>228010.69957469287</v>
      </c>
      <c r="O13" s="638">
        <v>283863.39070386416</v>
      </c>
      <c r="P13" s="638">
        <v>307403.34619729506</v>
      </c>
      <c r="Q13" s="638">
        <v>506118.93256315374</v>
      </c>
      <c r="R13" s="638">
        <v>869742.98808393441</v>
      </c>
      <c r="S13" s="638">
        <v>1158480.0144928319</v>
      </c>
      <c r="T13" s="638">
        <v>1719346.6634468853</v>
      </c>
    </row>
    <row r="14" spans="1:20" ht="38.25" x14ac:dyDescent="0.2">
      <c r="A14" s="637">
        <v>51</v>
      </c>
      <c r="B14" s="100" t="s">
        <v>292</v>
      </c>
      <c r="C14" s="638">
        <v>53544.645790351686</v>
      </c>
      <c r="D14" s="638">
        <v>70052.686569319689</v>
      </c>
      <c r="E14" s="638">
        <v>91013.880952070293</v>
      </c>
      <c r="F14" s="638">
        <v>107230.05835293293</v>
      </c>
      <c r="G14" s="638">
        <v>118712.7465205214</v>
      </c>
      <c r="H14" s="638">
        <v>114433.06431444066</v>
      </c>
      <c r="I14" s="638">
        <v>128830.27892934911</v>
      </c>
      <c r="J14" s="638">
        <v>155178.41732228405</v>
      </c>
      <c r="K14" s="638">
        <v>169525.38722870828</v>
      </c>
      <c r="L14" s="638">
        <v>206606.84925979833</v>
      </c>
      <c r="M14" s="638">
        <v>314597.60433755041</v>
      </c>
      <c r="N14" s="638">
        <v>282431.76033553266</v>
      </c>
      <c r="O14" s="638">
        <v>369415.64477502514</v>
      </c>
      <c r="P14" s="638">
        <v>396022.08292192512</v>
      </c>
      <c r="Q14" s="638">
        <v>691307.8348378106</v>
      </c>
      <c r="R14" s="638">
        <v>1125424.5869271527</v>
      </c>
      <c r="S14" s="638">
        <v>1442777.7780771349</v>
      </c>
      <c r="T14" s="638">
        <v>2019192.8901828132</v>
      </c>
    </row>
    <row r="15" spans="1:20" ht="51" x14ac:dyDescent="0.2">
      <c r="A15" s="637">
        <v>52</v>
      </c>
      <c r="B15" s="100" t="s">
        <v>293</v>
      </c>
      <c r="C15" s="638">
        <v>119552.87</v>
      </c>
      <c r="D15" s="638">
        <v>156411.5255027372</v>
      </c>
      <c r="E15" s="638">
        <v>203213.04804707473</v>
      </c>
      <c r="F15" s="638">
        <v>239420.03980294525</v>
      </c>
      <c r="G15" s="638">
        <v>265058.23957973055</v>
      </c>
      <c r="H15" s="638">
        <v>255502.69424232765</v>
      </c>
      <c r="I15" s="638">
        <v>287648.36075691314</v>
      </c>
      <c r="J15" s="638">
        <v>346477.689395411</v>
      </c>
      <c r="K15" s="638">
        <v>378511.17104047432</v>
      </c>
      <c r="L15" s="638">
        <v>461305.54093827034</v>
      </c>
      <c r="M15" s="638">
        <v>702424.0414427357</v>
      </c>
      <c r="N15" s="638">
        <v>630605.11520554998</v>
      </c>
      <c r="O15" s="638">
        <v>824820.10860015592</v>
      </c>
      <c r="P15" s="638">
        <v>884226.16113795317</v>
      </c>
      <c r="Q15" s="638">
        <v>1543531.2810163125</v>
      </c>
      <c r="R15" s="638">
        <v>2512814.0703836726</v>
      </c>
      <c r="S15" s="638">
        <v>3221390.702941685</v>
      </c>
      <c r="T15" s="638">
        <v>4508392.9782657847</v>
      </c>
    </row>
    <row r="16" spans="1:20" x14ac:dyDescent="0.2">
      <c r="A16" s="80" t="s">
        <v>342</v>
      </c>
      <c r="B16" s="23"/>
      <c r="C16" s="639">
        <f>SUM(C13:C15)</f>
        <v>221110.05958503863</v>
      </c>
      <c r="D16" s="639">
        <f t="shared" ref="D16:T16" si="0">SUM(D13:D15)</f>
        <v>292279.4190277821</v>
      </c>
      <c r="E16" s="639">
        <f t="shared" si="0"/>
        <v>380913.85080573411</v>
      </c>
      <c r="F16" s="639">
        <f t="shared" si="0"/>
        <v>448022.81303439103</v>
      </c>
      <c r="G16" s="639">
        <f t="shared" si="0"/>
        <v>494045.18677769921</v>
      </c>
      <c r="H16" s="639">
        <f t="shared" si="0"/>
        <v>473655.48052498291</v>
      </c>
      <c r="I16" s="639">
        <f t="shared" si="0"/>
        <v>526445.66498904745</v>
      </c>
      <c r="J16" s="639">
        <f t="shared" si="0"/>
        <v>629438.46186109935</v>
      </c>
      <c r="K16" s="639">
        <f t="shared" si="0"/>
        <v>686161.9693585895</v>
      </c>
      <c r="L16" s="639">
        <f t="shared" si="0"/>
        <v>833698.51862805104</v>
      </c>
      <c r="M16" s="639">
        <f t="shared" si="0"/>
        <v>1249538.0004005083</v>
      </c>
      <c r="N16" s="639">
        <f t="shared" si="0"/>
        <v>1141047.5751157755</v>
      </c>
      <c r="O16" s="639">
        <f t="shared" si="0"/>
        <v>1478099.1440790452</v>
      </c>
      <c r="P16" s="639">
        <f t="shared" si="0"/>
        <v>1587651.5902571734</v>
      </c>
      <c r="Q16" s="639">
        <f t="shared" si="0"/>
        <v>2740958.0484172767</v>
      </c>
      <c r="R16" s="639">
        <f t="shared" si="0"/>
        <v>4507981.6453947593</v>
      </c>
      <c r="S16" s="639">
        <f t="shared" si="0"/>
        <v>5822648.495511652</v>
      </c>
      <c r="T16" s="639">
        <f t="shared" si="0"/>
        <v>8246932.5318954829</v>
      </c>
    </row>
    <row r="17" spans="1:20" x14ac:dyDescent="0.2">
      <c r="A17" s="23"/>
      <c r="B17" s="23"/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</row>
    <row r="18" spans="1:20" x14ac:dyDescent="0.2">
      <c r="A18" s="23"/>
      <c r="B18" s="23"/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O18" s="287"/>
      <c r="P18" s="287"/>
      <c r="Q18" s="287"/>
      <c r="R18" s="287"/>
      <c r="S18" s="287"/>
      <c r="T18" s="287"/>
    </row>
    <row r="19" spans="1:20" x14ac:dyDescent="0.2">
      <c r="A19" s="23"/>
      <c r="B19" s="23"/>
      <c r="C19" s="287"/>
      <c r="D19" s="287"/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</row>
    <row r="20" spans="1:20" ht="12.75" customHeight="1" x14ac:dyDescent="0.2">
      <c r="A20" s="58" t="s">
        <v>350</v>
      </c>
      <c r="B20" s="58"/>
      <c r="C20" s="640"/>
      <c r="D20" s="640"/>
      <c r="E20" s="640"/>
      <c r="F20" s="640"/>
      <c r="G20" s="640"/>
      <c r="H20" s="640"/>
      <c r="I20" s="640"/>
      <c r="J20" s="640"/>
      <c r="K20" s="287"/>
      <c r="L20" s="287"/>
      <c r="M20" s="287"/>
      <c r="N20" s="287"/>
      <c r="O20" s="287"/>
      <c r="P20" s="287"/>
      <c r="Q20" s="287"/>
      <c r="R20" s="287"/>
      <c r="S20" s="287"/>
      <c r="T20" s="287"/>
    </row>
    <row r="21" spans="1:20" x14ac:dyDescent="0.2">
      <c r="A21" s="58"/>
      <c r="B21" s="58"/>
      <c r="C21" s="640"/>
      <c r="D21" s="640"/>
      <c r="E21" s="640"/>
      <c r="F21" s="640"/>
      <c r="G21" s="640"/>
      <c r="H21" s="640"/>
      <c r="I21" s="640"/>
      <c r="J21" s="640"/>
      <c r="K21" s="287"/>
      <c r="L21" s="287"/>
      <c r="M21" s="287"/>
      <c r="N21" s="287"/>
      <c r="O21" s="287"/>
      <c r="P21" s="287"/>
      <c r="Q21" s="287"/>
      <c r="R21" s="287"/>
      <c r="S21" s="287"/>
      <c r="T21" s="287"/>
    </row>
    <row r="22" spans="1:20" ht="15" x14ac:dyDescent="0.25">
      <c r="A22" s="210" t="s">
        <v>155</v>
      </c>
      <c r="B22" s="23"/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</row>
    <row r="23" spans="1:20" x14ac:dyDescent="0.2">
      <c r="A23" s="211" t="s">
        <v>193</v>
      </c>
      <c r="B23" s="23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</row>
    <row r="24" spans="1:20" ht="15" x14ac:dyDescent="0.25">
      <c r="A24" s="210" t="s">
        <v>156</v>
      </c>
      <c r="B24" s="23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7"/>
      <c r="S24" s="287"/>
      <c r="T24" s="287"/>
    </row>
    <row r="25" spans="1:20" ht="15" x14ac:dyDescent="0.25">
      <c r="A25" s="210" t="s">
        <v>157</v>
      </c>
      <c r="B25" s="23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7"/>
      <c r="P25" s="287"/>
      <c r="Q25" s="287"/>
      <c r="R25" s="287"/>
      <c r="S25" s="287"/>
      <c r="T25" s="287"/>
    </row>
    <row r="26" spans="1:20" ht="15.75" x14ac:dyDescent="0.25">
      <c r="A26" s="188" t="s">
        <v>163</v>
      </c>
      <c r="B26" s="23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</row>
    <row r="27" spans="1:20" x14ac:dyDescent="0.2">
      <c r="A27" s="23"/>
      <c r="B27" s="23"/>
      <c r="C27" s="287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  <c r="O27" s="287"/>
      <c r="P27" s="287"/>
      <c r="Q27" s="287"/>
      <c r="R27" s="287"/>
      <c r="S27" s="287"/>
      <c r="T27" s="287"/>
    </row>
    <row r="28" spans="1:20" x14ac:dyDescent="0.2">
      <c r="A28" s="23"/>
      <c r="B28" s="23"/>
      <c r="C28" s="287"/>
      <c r="D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  <c r="R28" s="287"/>
      <c r="S28" s="287"/>
      <c r="T28" s="287"/>
    </row>
    <row r="29" spans="1:20" ht="15" x14ac:dyDescent="0.25">
      <c r="A29" s="190" t="s">
        <v>159</v>
      </c>
      <c r="B29" s="191" t="s">
        <v>169</v>
      </c>
      <c r="C29" s="192">
        <v>2004</v>
      </c>
      <c r="D29" s="192">
        <v>2005</v>
      </c>
      <c r="E29" s="192">
        <v>2006</v>
      </c>
      <c r="F29" s="192">
        <v>2007</v>
      </c>
      <c r="G29" s="192">
        <v>2008</v>
      </c>
      <c r="H29" s="192">
        <v>2009</v>
      </c>
      <c r="I29" s="192">
        <v>2010</v>
      </c>
      <c r="J29" s="192">
        <v>2011</v>
      </c>
      <c r="K29" s="192">
        <v>2012</v>
      </c>
      <c r="L29" s="192">
        <v>2013</v>
      </c>
      <c r="M29" s="192">
        <v>2014</v>
      </c>
      <c r="N29" s="192">
        <v>2015</v>
      </c>
      <c r="O29" s="192">
        <v>2016</v>
      </c>
      <c r="P29" s="192">
        <v>2017</v>
      </c>
      <c r="Q29" s="192">
        <v>2018</v>
      </c>
      <c r="R29" s="192">
        <v>2019</v>
      </c>
      <c r="S29" s="192">
        <v>2020</v>
      </c>
      <c r="T29" s="192">
        <v>2021</v>
      </c>
    </row>
    <row r="30" spans="1:20" ht="51" x14ac:dyDescent="0.2">
      <c r="A30" s="637">
        <v>50</v>
      </c>
      <c r="B30" s="100" t="s">
        <v>291</v>
      </c>
      <c r="C30" s="638">
        <v>18564.487246344212</v>
      </c>
      <c r="D30" s="638">
        <v>25448.049063383965</v>
      </c>
      <c r="E30" s="638">
        <v>33518.287662178504</v>
      </c>
      <c r="F30" s="638">
        <v>39196.683277958167</v>
      </c>
      <c r="G30" s="638">
        <v>42638.523816432571</v>
      </c>
      <c r="H30" s="638">
        <v>40104.174940348857</v>
      </c>
      <c r="I30" s="638">
        <v>42519.751660770678</v>
      </c>
      <c r="J30" s="638">
        <v>49408.211164809487</v>
      </c>
      <c r="K30" s="638">
        <v>53407.44792716235</v>
      </c>
      <c r="L30" s="638">
        <v>64102.716157267489</v>
      </c>
      <c r="M30" s="638">
        <v>89904.56573957295</v>
      </c>
      <c r="N30" s="638">
        <v>88162.413189047016</v>
      </c>
      <c r="O30" s="638">
        <v>109758.36479234954</v>
      </c>
      <c r="P30" s="638">
        <v>118860.30293180858</v>
      </c>
      <c r="Q30" s="638">
        <v>195695.49384595928</v>
      </c>
      <c r="R30" s="638">
        <v>336294.04596696765</v>
      </c>
      <c r="S30" s="638">
        <v>447936.84638256428</v>
      </c>
      <c r="T30" s="638">
        <v>664801.04328769783</v>
      </c>
    </row>
    <row r="31" spans="1:20" ht="38.25" x14ac:dyDescent="0.2">
      <c r="A31" s="637">
        <v>51</v>
      </c>
      <c r="B31" s="100" t="s">
        <v>292</v>
      </c>
      <c r="C31" s="638">
        <v>12590.117817028868</v>
      </c>
      <c r="D31" s="638">
        <v>16471.704393384091</v>
      </c>
      <c r="E31" s="638">
        <v>21400.374720157026</v>
      </c>
      <c r="F31" s="638">
        <v>25213.334559653998</v>
      </c>
      <c r="G31" s="638">
        <v>27913.29446698412</v>
      </c>
      <c r="H31" s="638">
        <v>26906.999581684729</v>
      </c>
      <c r="I31" s="638">
        <v>30292.261087540264</v>
      </c>
      <c r="J31" s="638">
        <v>36487.580184901948</v>
      </c>
      <c r="K31" s="638">
        <v>39861.027497383686</v>
      </c>
      <c r="L31" s="638">
        <v>48580.106107541018</v>
      </c>
      <c r="M31" s="638">
        <v>73972.305635804572</v>
      </c>
      <c r="N31" s="638">
        <v>66409.051463665717</v>
      </c>
      <c r="O31" s="638">
        <v>86861.840666230011</v>
      </c>
      <c r="P31" s="638">
        <v>93117.894581919973</v>
      </c>
      <c r="Q31" s="638">
        <v>162549.34475654888</v>
      </c>
      <c r="R31" s="638">
        <v>264624.55646960466</v>
      </c>
      <c r="S31" s="638">
        <v>339244.79173705541</v>
      </c>
      <c r="T31" s="638">
        <v>474779.0560095454</v>
      </c>
    </row>
    <row r="32" spans="1:20" ht="51" x14ac:dyDescent="0.2">
      <c r="A32" s="637">
        <v>52</v>
      </c>
      <c r="B32" s="100" t="s">
        <v>293</v>
      </c>
      <c r="C32" s="638">
        <v>25173.01</v>
      </c>
      <c r="D32" s="638">
        <v>32933.955459167635</v>
      </c>
      <c r="E32" s="638">
        <v>42788.467484046952</v>
      </c>
      <c r="F32" s="638">
        <v>50412.198855284187</v>
      </c>
      <c r="G32" s="638">
        <v>55810.569127474337</v>
      </c>
      <c r="H32" s="638">
        <v>53798.55688273361</v>
      </c>
      <c r="I32" s="638">
        <v>60567.137048381876</v>
      </c>
      <c r="J32" s="638">
        <v>72954.219668064645</v>
      </c>
      <c r="K32" s="638">
        <v>79699.178227286146</v>
      </c>
      <c r="L32" s="638">
        <v>97132.33145381193</v>
      </c>
      <c r="M32" s="638">
        <v>147902.15759335933</v>
      </c>
      <c r="N32" s="638">
        <v>132779.98990003721</v>
      </c>
      <c r="O32" s="638">
        <v>173673.83018067916</v>
      </c>
      <c r="P32" s="638">
        <v>186182.34758050815</v>
      </c>
      <c r="Q32" s="638">
        <v>325005.4003081352</v>
      </c>
      <c r="R32" s="638">
        <v>529097.24142890831</v>
      </c>
      <c r="S32" s="638">
        <v>678294.88643023011</v>
      </c>
      <c r="T32" s="638">
        <v>949285.63007993356</v>
      </c>
    </row>
    <row r="33" spans="1:20" x14ac:dyDescent="0.2">
      <c r="A33" s="176" t="s">
        <v>2</v>
      </c>
      <c r="B33" s="23"/>
      <c r="C33" s="639">
        <f>SUM(C30:C32)</f>
        <v>56327.615063373072</v>
      </c>
      <c r="D33" s="639">
        <f t="shared" ref="D33:T33" si="1">SUM(D30:D32)</f>
        <v>74853.708915935684</v>
      </c>
      <c r="E33" s="639">
        <f t="shared" si="1"/>
        <v>97707.129866382485</v>
      </c>
      <c r="F33" s="639">
        <f t="shared" si="1"/>
        <v>114822.21669289636</v>
      </c>
      <c r="G33" s="639">
        <f t="shared" si="1"/>
        <v>126362.38741089104</v>
      </c>
      <c r="H33" s="639">
        <f t="shared" si="1"/>
        <v>120809.7314047672</v>
      </c>
      <c r="I33" s="639">
        <f t="shared" si="1"/>
        <v>133379.14979669283</v>
      </c>
      <c r="J33" s="639">
        <f t="shared" si="1"/>
        <v>158850.01101777609</v>
      </c>
      <c r="K33" s="639">
        <f t="shared" si="1"/>
        <v>172967.6536518322</v>
      </c>
      <c r="L33" s="639">
        <f t="shared" si="1"/>
        <v>209815.15371862042</v>
      </c>
      <c r="M33" s="639">
        <f t="shared" si="1"/>
        <v>311779.02896873688</v>
      </c>
      <c r="N33" s="639">
        <f t="shared" si="1"/>
        <v>287351.45455274999</v>
      </c>
      <c r="O33" s="639">
        <f t="shared" si="1"/>
        <v>370294.03563925868</v>
      </c>
      <c r="P33" s="639">
        <f t="shared" si="1"/>
        <v>398160.54509423673</v>
      </c>
      <c r="Q33" s="639">
        <f t="shared" si="1"/>
        <v>683250.23891064338</v>
      </c>
      <c r="R33" s="639">
        <f t="shared" si="1"/>
        <v>1130015.8438654807</v>
      </c>
      <c r="S33" s="639">
        <f t="shared" si="1"/>
        <v>1465476.5245498498</v>
      </c>
      <c r="T33" s="639">
        <f t="shared" si="1"/>
        <v>2088865.7293771766</v>
      </c>
    </row>
    <row r="34" spans="1:20" x14ac:dyDescent="0.2">
      <c r="A34" s="176"/>
      <c r="B34" s="23"/>
      <c r="C34" s="639"/>
      <c r="D34" s="639"/>
      <c r="E34" s="639"/>
      <c r="F34" s="639"/>
      <c r="G34" s="639"/>
      <c r="H34" s="639"/>
      <c r="I34" s="639"/>
      <c r="J34" s="639"/>
      <c r="K34" s="639"/>
      <c r="L34" s="639"/>
      <c r="M34" s="639"/>
      <c r="N34" s="639"/>
      <c r="O34" s="639"/>
      <c r="P34" s="639"/>
      <c r="Q34" s="639"/>
      <c r="R34" s="639"/>
      <c r="S34" s="639"/>
      <c r="T34" s="639"/>
    </row>
    <row r="35" spans="1:20" x14ac:dyDescent="0.2">
      <c r="A35" s="176"/>
      <c r="B35" s="23"/>
      <c r="C35" s="639"/>
      <c r="D35" s="639"/>
      <c r="E35" s="639"/>
      <c r="F35" s="639"/>
      <c r="G35" s="639"/>
      <c r="H35" s="639"/>
      <c r="I35" s="639"/>
      <c r="J35" s="639"/>
      <c r="K35" s="639"/>
      <c r="L35" s="639"/>
      <c r="M35" s="639"/>
      <c r="N35" s="639"/>
      <c r="O35" s="639"/>
      <c r="P35" s="639"/>
      <c r="Q35" s="639"/>
      <c r="R35" s="639"/>
      <c r="S35" s="639"/>
      <c r="T35" s="639"/>
    </row>
    <row r="36" spans="1:20" x14ac:dyDescent="0.2">
      <c r="A36" s="58" t="s">
        <v>350</v>
      </c>
      <c r="B36" s="23"/>
      <c r="C36" s="639"/>
      <c r="D36" s="639"/>
      <c r="E36" s="639"/>
      <c r="F36" s="639"/>
      <c r="G36" s="639"/>
      <c r="H36" s="639"/>
      <c r="I36" s="639"/>
      <c r="J36" s="639"/>
      <c r="K36" s="639"/>
      <c r="L36" s="639"/>
      <c r="M36" s="639"/>
      <c r="N36" s="639"/>
      <c r="O36" s="639"/>
      <c r="P36" s="639"/>
      <c r="Q36" s="639"/>
      <c r="R36" s="639"/>
      <c r="S36" s="639"/>
      <c r="T36" s="639"/>
    </row>
    <row r="37" spans="1:20" x14ac:dyDescent="0.2">
      <c r="A37" s="58"/>
      <c r="B37" s="23"/>
      <c r="C37" s="639"/>
      <c r="D37" s="639"/>
      <c r="E37" s="639"/>
      <c r="F37" s="639"/>
      <c r="G37" s="639"/>
      <c r="H37" s="639"/>
      <c r="I37" s="639"/>
      <c r="J37" s="639"/>
      <c r="K37" s="639"/>
      <c r="L37" s="639"/>
      <c r="M37" s="639"/>
      <c r="N37" s="639"/>
      <c r="O37" s="639"/>
      <c r="P37" s="639"/>
      <c r="Q37" s="639"/>
      <c r="R37" s="639"/>
      <c r="S37" s="639"/>
      <c r="T37" s="639"/>
    </row>
    <row r="38" spans="1:20" ht="15" x14ac:dyDescent="0.25">
      <c r="A38" s="210" t="s">
        <v>155</v>
      </c>
      <c r="B38" s="23"/>
      <c r="C38" s="287"/>
      <c r="D38" s="287"/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  <c r="Q38" s="287"/>
      <c r="R38" s="287"/>
      <c r="S38" s="287"/>
      <c r="T38" s="639"/>
    </row>
    <row r="39" spans="1:20" x14ac:dyDescent="0.2">
      <c r="A39" s="211" t="s">
        <v>344</v>
      </c>
      <c r="B39" s="23"/>
      <c r="C39" s="287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639"/>
    </row>
    <row r="40" spans="1:20" ht="15" x14ac:dyDescent="0.25">
      <c r="A40" s="210" t="s">
        <v>156</v>
      </c>
      <c r="B40" s="23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639"/>
    </row>
    <row r="41" spans="1:20" ht="15" x14ac:dyDescent="0.25">
      <c r="A41" s="210" t="s">
        <v>157</v>
      </c>
      <c r="B41" s="23"/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639"/>
    </row>
    <row r="42" spans="1:20" ht="15.75" x14ac:dyDescent="0.25">
      <c r="A42" s="188" t="s">
        <v>199</v>
      </c>
      <c r="B42" s="23"/>
      <c r="C42" s="287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639"/>
    </row>
    <row r="43" spans="1:20" ht="15" x14ac:dyDescent="0.25">
      <c r="A43" s="190" t="s">
        <v>159</v>
      </c>
      <c r="B43" s="191" t="s">
        <v>169</v>
      </c>
      <c r="C43" s="192">
        <v>2004</v>
      </c>
      <c r="D43" s="192">
        <v>2005</v>
      </c>
      <c r="E43" s="192">
        <v>2006</v>
      </c>
      <c r="F43" s="192">
        <v>2007</v>
      </c>
      <c r="G43" s="192">
        <v>2008</v>
      </c>
      <c r="H43" s="192">
        <v>2009</v>
      </c>
      <c r="I43" s="192">
        <v>2010</v>
      </c>
      <c r="J43" s="192">
        <v>2011</v>
      </c>
      <c r="K43" s="192">
        <v>2012</v>
      </c>
      <c r="L43" s="192">
        <v>2013</v>
      </c>
      <c r="M43" s="192">
        <v>2014</v>
      </c>
      <c r="N43" s="192">
        <v>2015</v>
      </c>
      <c r="O43" s="192">
        <v>2016</v>
      </c>
      <c r="P43" s="192">
        <v>2017</v>
      </c>
      <c r="Q43" s="192">
        <v>2018</v>
      </c>
      <c r="R43" s="192">
        <v>2019</v>
      </c>
      <c r="S43" s="192">
        <v>2020</v>
      </c>
      <c r="T43" s="192">
        <v>2021</v>
      </c>
    </row>
    <row r="44" spans="1:20" ht="51" x14ac:dyDescent="0.2">
      <c r="A44" s="637">
        <v>50</v>
      </c>
      <c r="B44" s="100" t="s">
        <v>291</v>
      </c>
      <c r="C44" s="638">
        <f>+C13-C30</f>
        <v>29448.056548342753</v>
      </c>
      <c r="D44" s="638">
        <f t="shared" ref="D44:T47" si="2">+D13-D30</f>
        <v>40367.157892341231</v>
      </c>
      <c r="E44" s="638">
        <f t="shared" si="2"/>
        <v>53168.634144410586</v>
      </c>
      <c r="F44" s="638">
        <f t="shared" si="2"/>
        <v>62176.031600554728</v>
      </c>
      <c r="G44" s="638">
        <f t="shared" si="2"/>
        <v>67635.676861014683</v>
      </c>
      <c r="H44" s="638">
        <f t="shared" si="2"/>
        <v>63615.547027865709</v>
      </c>
      <c r="I44" s="638">
        <f t="shared" si="2"/>
        <v>67447.273642014465</v>
      </c>
      <c r="J44" s="638">
        <f t="shared" si="2"/>
        <v>78374.143978594861</v>
      </c>
      <c r="K44" s="638">
        <f t="shared" si="2"/>
        <v>84717.963162244559</v>
      </c>
      <c r="L44" s="638">
        <f t="shared" si="2"/>
        <v>101683.41227271498</v>
      </c>
      <c r="M44" s="638">
        <f t="shared" si="2"/>
        <v>142611.78888064905</v>
      </c>
      <c r="N44" s="638">
        <f t="shared" si="2"/>
        <v>139848.28638564586</v>
      </c>
      <c r="O44" s="638">
        <f t="shared" si="2"/>
        <v>174105.02591151462</v>
      </c>
      <c r="P44" s="638">
        <f t="shared" si="2"/>
        <v>188543.04326548649</v>
      </c>
      <c r="Q44" s="638">
        <f t="shared" si="2"/>
        <v>310423.43871719448</v>
      </c>
      <c r="R44" s="638">
        <f t="shared" si="2"/>
        <v>533448.9421169667</v>
      </c>
      <c r="S44" s="638">
        <f t="shared" si="2"/>
        <v>710543.16811026761</v>
      </c>
      <c r="T44" s="638">
        <f t="shared" si="2"/>
        <v>1054545.6201591874</v>
      </c>
    </row>
    <row r="45" spans="1:20" ht="38.25" x14ac:dyDescent="0.2">
      <c r="A45" s="637">
        <v>51</v>
      </c>
      <c r="B45" s="100" t="s">
        <v>292</v>
      </c>
      <c r="C45" s="638">
        <f t="shared" ref="C45:R47" si="3">+C14-C31</f>
        <v>40954.527973322816</v>
      </c>
      <c r="D45" s="638">
        <f t="shared" si="3"/>
        <v>53580.982175935598</v>
      </c>
      <c r="E45" s="638">
        <f t="shared" si="3"/>
        <v>69613.50623191327</v>
      </c>
      <c r="F45" s="638">
        <f t="shared" si="3"/>
        <v>82016.723793278928</v>
      </c>
      <c r="G45" s="638">
        <f t="shared" si="3"/>
        <v>90799.452053537272</v>
      </c>
      <c r="H45" s="638">
        <f t="shared" si="3"/>
        <v>87526.064732755942</v>
      </c>
      <c r="I45" s="638">
        <f t="shared" si="3"/>
        <v>98538.017841808847</v>
      </c>
      <c r="J45" s="638">
        <f t="shared" si="3"/>
        <v>118690.8371373821</v>
      </c>
      <c r="K45" s="638">
        <f t="shared" si="3"/>
        <v>129664.3597313246</v>
      </c>
      <c r="L45" s="638">
        <f t="shared" si="3"/>
        <v>158026.74315225732</v>
      </c>
      <c r="M45" s="638">
        <f t="shared" si="3"/>
        <v>240625.29870174584</v>
      </c>
      <c r="N45" s="638">
        <f t="shared" si="3"/>
        <v>216022.70887186693</v>
      </c>
      <c r="O45" s="638">
        <f t="shared" si="3"/>
        <v>282553.80410879513</v>
      </c>
      <c r="P45" s="638">
        <f t="shared" si="3"/>
        <v>302904.18834000512</v>
      </c>
      <c r="Q45" s="638">
        <f t="shared" si="3"/>
        <v>528758.49008126173</v>
      </c>
      <c r="R45" s="638">
        <f t="shared" si="3"/>
        <v>860800.0304575481</v>
      </c>
      <c r="S45" s="638">
        <f t="shared" si="2"/>
        <v>1103532.9863400795</v>
      </c>
      <c r="T45" s="638">
        <f t="shared" si="2"/>
        <v>1544413.8341732677</v>
      </c>
    </row>
    <row r="46" spans="1:20" ht="51" x14ac:dyDescent="0.2">
      <c r="A46" s="637">
        <v>52</v>
      </c>
      <c r="B46" s="100" t="s">
        <v>293</v>
      </c>
      <c r="C46" s="638">
        <f t="shared" si="3"/>
        <v>94379.86</v>
      </c>
      <c r="D46" s="638">
        <f t="shared" si="2"/>
        <v>123477.57004356958</v>
      </c>
      <c r="E46" s="638">
        <f t="shared" si="2"/>
        <v>160424.58056302776</v>
      </c>
      <c r="F46" s="638">
        <f t="shared" si="2"/>
        <v>189007.84094766105</v>
      </c>
      <c r="G46" s="638">
        <f t="shared" si="2"/>
        <v>209247.67045225622</v>
      </c>
      <c r="H46" s="638">
        <f t="shared" si="2"/>
        <v>201704.13735959405</v>
      </c>
      <c r="I46" s="638">
        <f t="shared" si="2"/>
        <v>227081.22370853127</v>
      </c>
      <c r="J46" s="638">
        <f t="shared" si="2"/>
        <v>273523.46972734632</v>
      </c>
      <c r="K46" s="638">
        <f t="shared" si="2"/>
        <v>298811.99281318818</v>
      </c>
      <c r="L46" s="638">
        <f t="shared" si="2"/>
        <v>364173.20948445844</v>
      </c>
      <c r="M46" s="638">
        <f t="shared" si="2"/>
        <v>554521.88384937635</v>
      </c>
      <c r="N46" s="638">
        <f t="shared" si="2"/>
        <v>497825.1253055128</v>
      </c>
      <c r="O46" s="638">
        <f t="shared" si="2"/>
        <v>651146.2784194767</v>
      </c>
      <c r="P46" s="638">
        <f t="shared" si="2"/>
        <v>698043.81355744507</v>
      </c>
      <c r="Q46" s="638">
        <f t="shared" si="2"/>
        <v>1218525.8807081773</v>
      </c>
      <c r="R46" s="638">
        <f t="shared" si="2"/>
        <v>1983716.8289547642</v>
      </c>
      <c r="S46" s="638">
        <f t="shared" si="2"/>
        <v>2543095.816511455</v>
      </c>
      <c r="T46" s="638">
        <f t="shared" si="2"/>
        <v>3559107.3481858512</v>
      </c>
    </row>
    <row r="47" spans="1:20" x14ac:dyDescent="0.2">
      <c r="A47" s="176" t="s">
        <v>2</v>
      </c>
      <c r="B47" s="23"/>
      <c r="C47" s="639">
        <f t="shared" si="3"/>
        <v>164782.44452166557</v>
      </c>
      <c r="D47" s="639">
        <f t="shared" si="2"/>
        <v>217425.71011184642</v>
      </c>
      <c r="E47" s="639">
        <f t="shared" si="2"/>
        <v>283206.7209393516</v>
      </c>
      <c r="F47" s="639">
        <f t="shared" si="2"/>
        <v>333200.5963414947</v>
      </c>
      <c r="G47" s="639">
        <f t="shared" si="2"/>
        <v>367682.79936680815</v>
      </c>
      <c r="H47" s="639">
        <f t="shared" si="2"/>
        <v>352845.74912021571</v>
      </c>
      <c r="I47" s="639">
        <f t="shared" si="2"/>
        <v>393066.51519235462</v>
      </c>
      <c r="J47" s="639">
        <f t="shared" si="2"/>
        <v>470588.45084332325</v>
      </c>
      <c r="K47" s="639">
        <f t="shared" si="2"/>
        <v>513194.3157067573</v>
      </c>
      <c r="L47" s="639">
        <f t="shared" si="2"/>
        <v>623883.36490943062</v>
      </c>
      <c r="M47" s="639">
        <f t="shared" si="2"/>
        <v>937758.97143177141</v>
      </c>
      <c r="N47" s="639">
        <f t="shared" si="2"/>
        <v>853696.12056302547</v>
      </c>
      <c r="O47" s="639">
        <f t="shared" si="2"/>
        <v>1107805.1084397864</v>
      </c>
      <c r="P47" s="639">
        <f t="shared" si="2"/>
        <v>1189491.0451629367</v>
      </c>
      <c r="Q47" s="639">
        <f t="shared" si="2"/>
        <v>2057707.8095066333</v>
      </c>
      <c r="R47" s="639">
        <f t="shared" si="2"/>
        <v>3377965.8015292785</v>
      </c>
      <c r="S47" s="639">
        <f t="shared" si="2"/>
        <v>4357171.9709618017</v>
      </c>
      <c r="T47" s="639">
        <f t="shared" si="2"/>
        <v>6158066.8025183063</v>
      </c>
    </row>
    <row r="48" spans="1:20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</row>
    <row r="49" spans="1:20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639"/>
    </row>
    <row r="51" spans="1:20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</row>
    <row r="52" spans="1:20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</row>
    <row r="53" spans="1:20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</row>
    <row r="54" spans="1:20" ht="15" x14ac:dyDescent="0.25">
      <c r="A54" s="210"/>
      <c r="B54" s="185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</row>
    <row r="55" spans="1:20" ht="14.25" x14ac:dyDescent="0.2">
      <c r="A55" s="211"/>
      <c r="B55" s="185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</row>
    <row r="56" spans="1:20" ht="15" x14ac:dyDescent="0.25">
      <c r="A56" s="210"/>
      <c r="B56" s="185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</row>
    <row r="57" spans="1:20" ht="15" x14ac:dyDescent="0.25">
      <c r="A57" s="210"/>
      <c r="B57" s="185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</row>
    <row r="58" spans="1:20" ht="15.75" x14ac:dyDescent="0.25">
      <c r="A58" s="188"/>
      <c r="B58" s="185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</row>
    <row r="59" spans="1:20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</row>
    <row r="60" spans="1:20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</row>
    <row r="61" spans="1:20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T47"/>
  <sheetViews>
    <sheetView workbookViewId="0"/>
  </sheetViews>
  <sheetFormatPr baseColWidth="10" defaultRowHeight="14.25" x14ac:dyDescent="0.2"/>
  <cols>
    <col min="2" max="2" width="21.875" customWidth="1"/>
  </cols>
  <sheetData>
    <row r="1" spans="1:20" ht="15.75" x14ac:dyDescent="0.2">
      <c r="A1" s="367" t="s">
        <v>357</v>
      </c>
      <c r="B1" s="92"/>
      <c r="C1" s="37"/>
      <c r="D1" s="37"/>
      <c r="E1" s="37"/>
      <c r="F1" s="37"/>
      <c r="G1" s="37"/>
      <c r="H1" s="37"/>
      <c r="I1" s="37"/>
      <c r="J1" s="37"/>
      <c r="K1" s="79"/>
      <c r="L1" s="79"/>
      <c r="M1" s="79"/>
      <c r="N1" s="79"/>
      <c r="O1" s="79"/>
      <c r="P1" s="79"/>
      <c r="Q1" s="79"/>
      <c r="R1" s="79"/>
      <c r="S1" s="79"/>
      <c r="T1" s="607"/>
    </row>
    <row r="2" spans="1:20" ht="15" x14ac:dyDescent="0.2">
      <c r="A2" s="336" t="s">
        <v>344</v>
      </c>
      <c r="B2" s="80"/>
      <c r="C2" s="23"/>
      <c r="D2" s="23"/>
      <c r="E2" s="23"/>
      <c r="F2" s="23"/>
      <c r="G2" s="23"/>
      <c r="H2" s="23"/>
      <c r="I2" s="23"/>
      <c r="J2" s="23"/>
      <c r="K2" s="80"/>
      <c r="L2" s="80"/>
      <c r="M2" s="80"/>
      <c r="N2" s="80"/>
      <c r="O2" s="80"/>
      <c r="P2" s="80"/>
      <c r="Q2" s="80"/>
      <c r="R2" s="80"/>
      <c r="S2" s="80"/>
      <c r="T2" s="608"/>
    </row>
    <row r="3" spans="1:20" ht="15" x14ac:dyDescent="0.25">
      <c r="A3" s="357" t="s">
        <v>246</v>
      </c>
      <c r="B3" s="80"/>
      <c r="C3" s="23"/>
      <c r="D3" s="23"/>
      <c r="E3" s="23"/>
      <c r="F3" s="23"/>
      <c r="G3" s="23"/>
      <c r="H3" s="23"/>
      <c r="I3" s="23"/>
      <c r="J3" s="23"/>
      <c r="K3" s="80"/>
      <c r="L3" s="80"/>
      <c r="M3" s="80"/>
      <c r="N3" s="80"/>
      <c r="O3" s="80"/>
      <c r="P3" s="80"/>
      <c r="Q3" s="80"/>
      <c r="R3" s="80"/>
      <c r="S3" s="80"/>
      <c r="T3" s="608"/>
    </row>
    <row r="4" spans="1:20" ht="15" x14ac:dyDescent="0.2">
      <c r="A4" s="336" t="s">
        <v>194</v>
      </c>
      <c r="B4" s="80"/>
      <c r="C4" s="95"/>
      <c r="D4" s="95"/>
      <c r="E4" s="95"/>
      <c r="F4" s="95"/>
      <c r="G4" s="95"/>
      <c r="H4" s="95"/>
      <c r="I4" s="95"/>
      <c r="J4" s="95"/>
      <c r="K4" s="96"/>
      <c r="L4" s="96"/>
      <c r="M4" s="96"/>
      <c r="N4" s="96"/>
      <c r="O4" s="96"/>
      <c r="P4" s="96"/>
      <c r="Q4" s="96"/>
      <c r="R4" s="96"/>
      <c r="S4" s="96"/>
      <c r="T4" s="609"/>
    </row>
    <row r="5" spans="1:20" ht="15" x14ac:dyDescent="0.2">
      <c r="A5" s="336"/>
      <c r="B5" s="80"/>
      <c r="C5" s="95"/>
      <c r="D5" s="95"/>
      <c r="E5" s="95"/>
      <c r="F5" s="95"/>
      <c r="G5" s="95"/>
      <c r="H5" s="95"/>
      <c r="I5" s="95"/>
      <c r="J5" s="95"/>
      <c r="K5" s="96"/>
      <c r="L5" s="96"/>
      <c r="M5" s="96"/>
      <c r="N5" s="96"/>
      <c r="O5" s="96"/>
      <c r="P5" s="96"/>
      <c r="Q5" s="96"/>
      <c r="R5" s="96"/>
      <c r="S5" s="96"/>
      <c r="T5" s="609"/>
    </row>
    <row r="6" spans="1:20" ht="15.75" x14ac:dyDescent="0.2">
      <c r="A6" s="448" t="s">
        <v>168</v>
      </c>
      <c r="B6" s="23"/>
      <c r="C6" s="23"/>
      <c r="D6" s="23"/>
      <c r="E6" s="23"/>
      <c r="F6" s="23"/>
      <c r="G6" s="23"/>
      <c r="H6" s="23"/>
      <c r="I6" s="23"/>
      <c r="J6" s="23"/>
      <c r="K6" s="80"/>
      <c r="L6" s="80"/>
      <c r="M6" s="80"/>
      <c r="N6" s="80"/>
      <c r="O6" s="80"/>
      <c r="P6" s="80"/>
      <c r="Q6" s="80"/>
      <c r="R6" s="80"/>
      <c r="S6" s="80"/>
      <c r="T6" s="608"/>
    </row>
    <row r="7" spans="1:20" x14ac:dyDescent="0.2">
      <c r="A7" s="419" t="s">
        <v>159</v>
      </c>
      <c r="B7" s="420"/>
      <c r="C7" s="421">
        <v>2004</v>
      </c>
      <c r="D7" s="421">
        <v>2005</v>
      </c>
      <c r="E7" s="422">
        <v>2006</v>
      </c>
      <c r="F7" s="421">
        <v>2007</v>
      </c>
      <c r="G7" s="422">
        <v>2008</v>
      </c>
      <c r="H7" s="421">
        <v>2009</v>
      </c>
      <c r="I7" s="421">
        <v>2010</v>
      </c>
      <c r="J7" s="421">
        <v>2011</v>
      </c>
      <c r="K7" s="421">
        <v>2012</v>
      </c>
      <c r="L7" s="421">
        <v>2013</v>
      </c>
      <c r="M7" s="421">
        <v>2014</v>
      </c>
      <c r="N7" s="421">
        <v>2015</v>
      </c>
      <c r="O7" s="421">
        <v>2016</v>
      </c>
      <c r="P7" s="421">
        <v>2017</v>
      </c>
      <c r="Q7" s="421">
        <v>2018</v>
      </c>
      <c r="R7" s="421">
        <v>2019</v>
      </c>
      <c r="S7" s="421">
        <v>2020</v>
      </c>
      <c r="T7" s="610">
        <v>2021</v>
      </c>
    </row>
    <row r="8" spans="1:20" ht="15" thickBot="1" x14ac:dyDescent="0.25">
      <c r="A8" s="71"/>
      <c r="B8" s="23"/>
      <c r="C8" s="23"/>
      <c r="D8" s="23"/>
      <c r="E8" s="23"/>
      <c r="F8" s="23"/>
      <c r="G8" s="23"/>
      <c r="H8" s="23"/>
      <c r="I8" s="23"/>
      <c r="J8" s="23"/>
      <c r="K8" s="80"/>
      <c r="L8" s="80"/>
      <c r="M8" s="80"/>
      <c r="N8" s="80"/>
      <c r="O8" s="80"/>
      <c r="P8" s="80"/>
      <c r="Q8" s="80"/>
      <c r="R8" s="80"/>
      <c r="S8" s="80"/>
      <c r="T8" s="608"/>
    </row>
    <row r="9" spans="1:20" ht="15" thickBot="1" x14ac:dyDescent="0.25">
      <c r="A9" s="430">
        <v>55</v>
      </c>
      <c r="B9" s="431" t="s">
        <v>2</v>
      </c>
      <c r="C9" s="432">
        <v>141740.61059775847</v>
      </c>
      <c r="D9" s="432">
        <v>170664.75395523783</v>
      </c>
      <c r="E9" s="432">
        <v>198758.97660361507</v>
      </c>
      <c r="F9" s="432">
        <v>208549.22768048101</v>
      </c>
      <c r="G9" s="432">
        <v>202388.12139934985</v>
      </c>
      <c r="H9" s="432">
        <v>184003.26772483287</v>
      </c>
      <c r="I9" s="432">
        <v>198235.00124066498</v>
      </c>
      <c r="J9" s="432">
        <v>214903.74768619108</v>
      </c>
      <c r="K9" s="432">
        <v>219447.21190720791</v>
      </c>
      <c r="L9" s="432">
        <v>241707.37329965099</v>
      </c>
      <c r="M9" s="432">
        <v>232771.65922410629</v>
      </c>
      <c r="N9" s="432">
        <v>239847.08493051949</v>
      </c>
      <c r="O9" s="432">
        <v>227025.51329752622</v>
      </c>
      <c r="P9" s="432">
        <v>208095.58458101418</v>
      </c>
      <c r="Q9" s="432">
        <v>212178.37247621582</v>
      </c>
      <c r="R9" s="432">
        <v>269112.33976589254</v>
      </c>
      <c r="S9" s="432">
        <v>37170.863494722922</v>
      </c>
      <c r="T9" s="611">
        <v>205330.9072490918</v>
      </c>
    </row>
    <row r="10" spans="1:20" x14ac:dyDescent="0.2">
      <c r="A10" s="98"/>
      <c r="B10" s="29"/>
      <c r="C10" s="95"/>
      <c r="D10" s="95"/>
      <c r="E10" s="95"/>
      <c r="F10" s="23"/>
      <c r="G10" s="23"/>
      <c r="H10" s="23"/>
      <c r="I10" s="95"/>
      <c r="J10" s="95"/>
      <c r="K10" s="96"/>
      <c r="L10" s="96"/>
      <c r="M10" s="96"/>
      <c r="N10" s="96"/>
      <c r="O10" s="96"/>
      <c r="P10" s="96"/>
      <c r="Q10" s="96"/>
      <c r="R10" s="96"/>
      <c r="S10" s="96"/>
      <c r="T10" s="609"/>
    </row>
    <row r="11" spans="1:20" ht="51" x14ac:dyDescent="0.2">
      <c r="A11" s="99">
        <v>551</v>
      </c>
      <c r="B11" s="100" t="s">
        <v>196</v>
      </c>
      <c r="C11" s="95">
        <v>10655.600436359819</v>
      </c>
      <c r="D11" s="95">
        <v>12830.023936311674</v>
      </c>
      <c r="E11" s="95">
        <v>14942.056682951843</v>
      </c>
      <c r="F11" s="95">
        <v>15678.056077950743</v>
      </c>
      <c r="G11" s="95">
        <v>15214.884044891091</v>
      </c>
      <c r="H11" s="95">
        <v>13832.770238477922</v>
      </c>
      <c r="I11" s="95">
        <v>14902.665910733869</v>
      </c>
      <c r="J11" s="95">
        <v>16155.768328943206</v>
      </c>
      <c r="K11" s="95">
        <v>16497.331266564823</v>
      </c>
      <c r="L11" s="95">
        <v>18170.778166831722</v>
      </c>
      <c r="M11" s="95">
        <v>17499.020098335957</v>
      </c>
      <c r="N11" s="95">
        <v>18030.927707077979</v>
      </c>
      <c r="O11" s="95">
        <v>17067.04344193215</v>
      </c>
      <c r="P11" s="95">
        <v>15643.952657708338</v>
      </c>
      <c r="Q11" s="95">
        <v>15950.883439889993</v>
      </c>
      <c r="R11" s="95">
        <v>20230.994864111337</v>
      </c>
      <c r="S11" s="95">
        <v>2794.3852337299336</v>
      </c>
      <c r="T11" s="612">
        <v>15436.113162307633</v>
      </c>
    </row>
    <row r="12" spans="1:20" ht="25.5" x14ac:dyDescent="0.2">
      <c r="A12" s="99">
        <v>552</v>
      </c>
      <c r="B12" s="100" t="s">
        <v>197</v>
      </c>
      <c r="C12" s="95">
        <v>131085.01016139865</v>
      </c>
      <c r="D12" s="95">
        <v>157834.73001892617</v>
      </c>
      <c r="E12" s="95">
        <v>183816.91992066323</v>
      </c>
      <c r="F12" s="95">
        <v>192871.17160253029</v>
      </c>
      <c r="G12" s="95">
        <v>187173.23735445878</v>
      </c>
      <c r="H12" s="95">
        <v>170170.49748635496</v>
      </c>
      <c r="I12" s="95">
        <v>183332.33532993111</v>
      </c>
      <c r="J12" s="95">
        <v>198747.97935724788</v>
      </c>
      <c r="K12" s="95">
        <v>202949.8806406431</v>
      </c>
      <c r="L12" s="95">
        <v>223536.59513281929</v>
      </c>
      <c r="M12" s="95">
        <v>215272.63912577034</v>
      </c>
      <c r="N12" s="95">
        <v>221816.15722344152</v>
      </c>
      <c r="O12" s="95">
        <v>209958.4698555941</v>
      </c>
      <c r="P12" s="95">
        <v>192451.63192330586</v>
      </c>
      <c r="Q12" s="95">
        <v>196227.48903632583</v>
      </c>
      <c r="R12" s="95">
        <v>248881.34490178121</v>
      </c>
      <c r="S12" s="95">
        <v>34376.47826099299</v>
      </c>
      <c r="T12" s="612">
        <v>189894.79408678418</v>
      </c>
    </row>
    <row r="13" spans="1:20" ht="15" thickBot="1" x14ac:dyDescent="0.25">
      <c r="A13" s="101"/>
      <c r="B13" s="102"/>
      <c r="C13" s="103"/>
      <c r="D13" s="103"/>
      <c r="E13" s="87"/>
      <c r="F13" s="87"/>
      <c r="G13" s="87"/>
      <c r="H13" s="87"/>
      <c r="I13" s="87"/>
      <c r="J13" s="87"/>
      <c r="K13" s="74"/>
      <c r="L13" s="74"/>
      <c r="M13" s="74"/>
      <c r="N13" s="74"/>
      <c r="O13" s="74"/>
      <c r="P13" s="74"/>
      <c r="Q13" s="74"/>
      <c r="R13" s="74"/>
      <c r="S13" s="74"/>
      <c r="T13" s="613"/>
    </row>
    <row r="14" spans="1:20" x14ac:dyDescent="0.2">
      <c r="A14" s="44" t="s">
        <v>200</v>
      </c>
      <c r="B14" s="23"/>
      <c r="C14" s="23"/>
      <c r="D14" s="23"/>
      <c r="E14" s="23"/>
      <c r="F14" s="23"/>
      <c r="G14" s="95"/>
      <c r="H14" s="95"/>
      <c r="I14" s="95"/>
      <c r="J14" s="23"/>
      <c r="K14" s="80"/>
      <c r="L14" s="80"/>
      <c r="M14" s="80"/>
      <c r="N14" s="80"/>
      <c r="O14" s="80"/>
      <c r="P14" s="80"/>
      <c r="Q14" s="80"/>
      <c r="R14" s="80"/>
      <c r="S14" s="80"/>
      <c r="T14" s="608"/>
    </row>
    <row r="15" spans="1:20" x14ac:dyDescent="0.2">
      <c r="A15" s="71" t="s">
        <v>201</v>
      </c>
      <c r="B15" s="23"/>
      <c r="C15" s="23"/>
      <c r="D15" s="23"/>
      <c r="E15" s="23"/>
      <c r="F15" s="23"/>
      <c r="G15" s="95"/>
      <c r="H15" s="95"/>
      <c r="I15" s="95"/>
      <c r="J15" s="23"/>
      <c r="K15" s="80"/>
      <c r="L15" s="80"/>
      <c r="M15" s="80"/>
      <c r="N15" s="80"/>
      <c r="O15" s="80"/>
      <c r="P15" s="80"/>
      <c r="Q15" s="80"/>
      <c r="R15" s="80"/>
      <c r="S15" s="80"/>
      <c r="T15" s="608"/>
    </row>
    <row r="16" spans="1:20" x14ac:dyDescent="0.2">
      <c r="A16" s="44" t="s">
        <v>202</v>
      </c>
      <c r="B16" s="23"/>
      <c r="C16" s="23"/>
      <c r="D16" s="23"/>
      <c r="E16" s="23"/>
      <c r="F16" s="23"/>
      <c r="G16" s="95"/>
      <c r="H16" s="95"/>
      <c r="I16" s="95"/>
      <c r="J16" s="23"/>
      <c r="K16" s="80"/>
      <c r="L16" s="80"/>
      <c r="M16" s="80"/>
      <c r="N16" s="80"/>
      <c r="O16" s="80"/>
      <c r="P16" s="80"/>
      <c r="Q16" s="80"/>
      <c r="R16" s="80"/>
      <c r="S16" s="80"/>
      <c r="T16" s="608"/>
    </row>
    <row r="17" spans="1:20" ht="15" thickBot="1" x14ac:dyDescent="0.25">
      <c r="A17" s="71"/>
      <c r="B17" s="23"/>
      <c r="C17" s="23"/>
      <c r="D17" s="23"/>
      <c r="E17" s="23"/>
      <c r="F17" s="23"/>
      <c r="G17" s="95"/>
      <c r="H17" s="95"/>
      <c r="I17" s="95"/>
      <c r="J17" s="23"/>
      <c r="K17" s="80"/>
      <c r="L17" s="80"/>
      <c r="M17" s="80"/>
      <c r="N17" s="80"/>
      <c r="O17" s="80"/>
      <c r="P17" s="80"/>
      <c r="Q17" s="80"/>
      <c r="R17" s="80"/>
      <c r="S17" s="80"/>
      <c r="T17" s="608"/>
    </row>
    <row r="18" spans="1:20" ht="15.75" x14ac:dyDescent="0.2">
      <c r="A18" s="367" t="s">
        <v>192</v>
      </c>
      <c r="B18" s="79"/>
      <c r="C18" s="37"/>
      <c r="D18" s="37"/>
      <c r="E18" s="37"/>
      <c r="F18" s="37"/>
      <c r="G18" s="105"/>
      <c r="H18" s="105"/>
      <c r="I18" s="105"/>
      <c r="J18" s="37"/>
      <c r="K18" s="79"/>
      <c r="L18" s="79"/>
      <c r="M18" s="79"/>
      <c r="N18" s="79"/>
      <c r="O18" s="79"/>
      <c r="P18" s="79"/>
      <c r="Q18" s="79"/>
      <c r="R18" s="79"/>
      <c r="S18" s="79"/>
      <c r="T18" s="607"/>
    </row>
    <row r="19" spans="1:20" ht="15" x14ac:dyDescent="0.2">
      <c r="A19" s="336" t="s">
        <v>344</v>
      </c>
      <c r="B19" s="23"/>
      <c r="C19" s="23"/>
      <c r="D19" s="23"/>
      <c r="E19" s="23"/>
      <c r="F19" s="23"/>
      <c r="G19" s="23"/>
      <c r="H19" s="23"/>
      <c r="I19" s="23"/>
      <c r="J19" s="23"/>
      <c r="K19" s="80"/>
      <c r="L19" s="80"/>
      <c r="M19" s="80"/>
      <c r="N19" s="80"/>
      <c r="O19" s="80"/>
      <c r="P19" s="80"/>
      <c r="Q19" s="80"/>
      <c r="R19" s="80"/>
      <c r="S19" s="80"/>
      <c r="T19" s="608"/>
    </row>
    <row r="20" spans="1:20" ht="15" x14ac:dyDescent="0.25">
      <c r="A20" s="357" t="s">
        <v>246</v>
      </c>
      <c r="B20" s="80"/>
      <c r="C20" s="23"/>
      <c r="D20" s="23"/>
      <c r="E20" s="23"/>
      <c r="F20" s="23"/>
      <c r="G20" s="23"/>
      <c r="H20" s="23"/>
      <c r="I20" s="23"/>
      <c r="J20" s="23"/>
      <c r="K20" s="80"/>
      <c r="L20" s="80"/>
      <c r="M20" s="80"/>
      <c r="N20" s="80"/>
      <c r="O20" s="80"/>
      <c r="P20" s="80"/>
      <c r="Q20" s="80"/>
      <c r="R20" s="80"/>
      <c r="S20" s="80"/>
      <c r="T20" s="608"/>
    </row>
    <row r="21" spans="1:20" ht="15" x14ac:dyDescent="0.2">
      <c r="A21" s="336" t="s">
        <v>194</v>
      </c>
      <c r="B21" s="23"/>
      <c r="C21" s="23"/>
      <c r="D21" s="23"/>
      <c r="E21" s="23"/>
      <c r="F21" s="23"/>
      <c r="G21" s="23"/>
      <c r="H21" s="23"/>
      <c r="I21" s="23"/>
      <c r="J21" s="23"/>
      <c r="K21" s="80"/>
      <c r="L21" s="80"/>
      <c r="M21" s="80"/>
      <c r="N21" s="80"/>
      <c r="O21" s="80"/>
      <c r="P21" s="80"/>
      <c r="Q21" s="80"/>
      <c r="R21" s="80"/>
      <c r="S21" s="80"/>
      <c r="T21" s="608"/>
    </row>
    <row r="22" spans="1:20" ht="15" x14ac:dyDescent="0.2">
      <c r="A22" s="336"/>
      <c r="B22" s="23"/>
      <c r="C22" s="23"/>
      <c r="D22" s="23"/>
      <c r="E22" s="23"/>
      <c r="F22" s="23"/>
      <c r="G22" s="23"/>
      <c r="H22" s="23"/>
      <c r="I22" s="23"/>
      <c r="J22" s="23"/>
      <c r="K22" s="80"/>
      <c r="L22" s="80"/>
      <c r="M22" s="80"/>
      <c r="N22" s="80"/>
      <c r="O22" s="80"/>
      <c r="P22" s="80"/>
      <c r="Q22" s="80"/>
      <c r="R22" s="80"/>
      <c r="S22" s="80"/>
      <c r="T22" s="608"/>
    </row>
    <row r="23" spans="1:20" ht="16.5" thickBot="1" x14ac:dyDescent="0.25">
      <c r="A23" s="448" t="s">
        <v>198</v>
      </c>
      <c r="B23" s="23"/>
      <c r="C23" s="23"/>
      <c r="D23" s="23"/>
      <c r="E23" s="23"/>
      <c r="F23" s="23"/>
      <c r="G23" s="23"/>
      <c r="H23" s="23"/>
      <c r="I23" s="23"/>
      <c r="J23" s="23"/>
      <c r="K23" s="80"/>
      <c r="L23" s="80"/>
      <c r="M23" s="80"/>
      <c r="N23" s="80"/>
      <c r="O23" s="80"/>
      <c r="P23" s="80"/>
      <c r="Q23" s="80"/>
      <c r="R23" s="80"/>
      <c r="S23" s="80"/>
      <c r="T23" s="608"/>
    </row>
    <row r="24" spans="1:20" ht="15" thickBot="1" x14ac:dyDescent="0.25">
      <c r="A24" s="424" t="s">
        <v>159</v>
      </c>
      <c r="B24" s="425"/>
      <c r="C24" s="426">
        <v>2004</v>
      </c>
      <c r="D24" s="426">
        <v>2005</v>
      </c>
      <c r="E24" s="427">
        <v>2006</v>
      </c>
      <c r="F24" s="426">
        <v>2007</v>
      </c>
      <c r="G24" s="427">
        <v>2008</v>
      </c>
      <c r="H24" s="426">
        <v>2009</v>
      </c>
      <c r="I24" s="426">
        <v>2010</v>
      </c>
      <c r="J24" s="426">
        <v>2011</v>
      </c>
      <c r="K24" s="426">
        <v>2012</v>
      </c>
      <c r="L24" s="426">
        <v>2013</v>
      </c>
      <c r="M24" s="426">
        <v>2014</v>
      </c>
      <c r="N24" s="426">
        <v>2015</v>
      </c>
      <c r="O24" s="426">
        <v>2016</v>
      </c>
      <c r="P24" s="426">
        <v>2017</v>
      </c>
      <c r="Q24" s="426">
        <v>2018</v>
      </c>
      <c r="R24" s="426">
        <v>2019</v>
      </c>
      <c r="S24" s="426">
        <v>2020</v>
      </c>
      <c r="T24" s="614">
        <v>2021</v>
      </c>
    </row>
    <row r="25" spans="1:20" ht="15" thickBot="1" x14ac:dyDescent="0.25">
      <c r="A25" s="71"/>
      <c r="B25" s="23"/>
      <c r="C25" s="23"/>
      <c r="D25" s="23"/>
      <c r="E25" s="23"/>
      <c r="F25" s="23"/>
      <c r="G25" s="23"/>
      <c r="H25" s="23"/>
      <c r="I25" s="23"/>
      <c r="J25" s="23"/>
      <c r="K25" s="80"/>
      <c r="L25" s="80"/>
      <c r="M25" s="80"/>
      <c r="N25" s="80"/>
      <c r="O25" s="80"/>
      <c r="P25" s="80"/>
      <c r="Q25" s="80"/>
      <c r="R25" s="80"/>
      <c r="S25" s="80"/>
      <c r="T25" s="608"/>
    </row>
    <row r="26" spans="1:20" ht="15" thickBot="1" x14ac:dyDescent="0.25">
      <c r="A26" s="430"/>
      <c r="B26" s="431" t="s">
        <v>2</v>
      </c>
      <c r="C26" s="432">
        <v>84759.719473953301</v>
      </c>
      <c r="D26" s="432">
        <v>102056.11933187187</v>
      </c>
      <c r="E26" s="432">
        <v>118856.23343094926</v>
      </c>
      <c r="F26" s="432">
        <v>124710.72306066904</v>
      </c>
      <c r="G26" s="432">
        <v>121026.43217300055</v>
      </c>
      <c r="H26" s="432">
        <v>110032.44087121352</v>
      </c>
      <c r="I26" s="432">
        <v>118542.9004730368</v>
      </c>
      <c r="J26" s="432">
        <v>128510.67376501663</v>
      </c>
      <c r="K26" s="432">
        <v>131227.62800409636</v>
      </c>
      <c r="L26" s="432">
        <v>144539.0214509808</v>
      </c>
      <c r="M26" s="432">
        <v>139195.53792040682</v>
      </c>
      <c r="N26" s="432">
        <v>143426.58430510372</v>
      </c>
      <c r="O26" s="432">
        <v>135759.38991215892</v>
      </c>
      <c r="P26" s="432">
        <v>124439.44821791264</v>
      </c>
      <c r="Q26" s="432">
        <v>126880.92180272035</v>
      </c>
      <c r="R26" s="432">
        <v>160926.96602152905</v>
      </c>
      <c r="S26" s="432">
        <v>22227.870679619824</v>
      </c>
      <c r="T26" s="611">
        <v>122786.1939099095</v>
      </c>
    </row>
    <row r="27" spans="1:20" x14ac:dyDescent="0.2">
      <c r="A27" s="98"/>
      <c r="B27" s="29"/>
      <c r="C27" s="23"/>
      <c r="D27" s="95"/>
      <c r="E27" s="23"/>
      <c r="F27" s="23"/>
      <c r="G27" s="23"/>
      <c r="H27" s="23"/>
      <c r="I27" s="23"/>
      <c r="J27" s="23"/>
      <c r="K27" s="80"/>
      <c r="L27" s="80"/>
      <c r="M27" s="80"/>
      <c r="N27" s="80"/>
      <c r="O27" s="80"/>
      <c r="P27" s="80"/>
      <c r="Q27" s="80"/>
      <c r="R27" s="80"/>
      <c r="S27" s="80"/>
      <c r="T27" s="608"/>
    </row>
    <row r="28" spans="1:20" ht="51" x14ac:dyDescent="0.2">
      <c r="A28" s="99">
        <v>551</v>
      </c>
      <c r="B28" s="100" t="s">
        <v>196</v>
      </c>
      <c r="C28" s="95">
        <v>2997.1684903901369</v>
      </c>
      <c r="D28" s="95">
        <v>3608.7824147055958</v>
      </c>
      <c r="E28" s="95">
        <v>4202.8472951136446</v>
      </c>
      <c r="F28" s="95">
        <v>4409.8665249366513</v>
      </c>
      <c r="G28" s="95">
        <v>4279.5871820307939</v>
      </c>
      <c r="H28" s="95">
        <v>3890.8312432683356</v>
      </c>
      <c r="I28" s="95">
        <v>4191.7676021382031</v>
      </c>
      <c r="J28" s="95">
        <v>4544.235687397203</v>
      </c>
      <c r="K28" s="95">
        <v>4640.3092667547189</v>
      </c>
      <c r="L28" s="95">
        <v>5111.0103173221178</v>
      </c>
      <c r="M28" s="95">
        <v>4922.0606538952998</v>
      </c>
      <c r="N28" s="95">
        <v>5071.6736892415247</v>
      </c>
      <c r="O28" s="95">
        <v>4800.5558329431469</v>
      </c>
      <c r="P28" s="95">
        <v>4400.2740390720082</v>
      </c>
      <c r="Q28" s="95">
        <v>4486.6064118538015</v>
      </c>
      <c r="R28" s="95">
        <v>5690.5005680443519</v>
      </c>
      <c r="S28" s="95">
        <v>785.99450331942046</v>
      </c>
      <c r="T28" s="612">
        <v>4341.8137026138229</v>
      </c>
    </row>
    <row r="29" spans="1:20" ht="25.5" x14ac:dyDescent="0.2">
      <c r="A29" s="99">
        <v>552</v>
      </c>
      <c r="B29" s="100" t="s">
        <v>197</v>
      </c>
      <c r="C29" s="95">
        <v>81762.550983563196</v>
      </c>
      <c r="D29" s="95">
        <v>98447.336917166322</v>
      </c>
      <c r="E29" s="95">
        <v>114653.38613583565</v>
      </c>
      <c r="F29" s="95">
        <v>120300.85653573244</v>
      </c>
      <c r="G29" s="95">
        <v>116746.84499096981</v>
      </c>
      <c r="H29" s="95">
        <v>106141.60962794523</v>
      </c>
      <c r="I29" s="95">
        <v>114351.13287089864</v>
      </c>
      <c r="J29" s="95">
        <v>123966.43807761947</v>
      </c>
      <c r="K29" s="95">
        <v>126587.31873734169</v>
      </c>
      <c r="L29" s="95">
        <v>139428.01113365876</v>
      </c>
      <c r="M29" s="95">
        <v>134273.47726651156</v>
      </c>
      <c r="N29" s="95">
        <v>138354.91061586226</v>
      </c>
      <c r="O29" s="95">
        <v>130958.83407921584</v>
      </c>
      <c r="P29" s="95">
        <v>120039.17417884068</v>
      </c>
      <c r="Q29" s="95">
        <v>122394.31539086658</v>
      </c>
      <c r="R29" s="95">
        <v>155236.46545348477</v>
      </c>
      <c r="S29" s="95">
        <v>21441.876176300411</v>
      </c>
      <c r="T29" s="612">
        <v>118444.38020729573</v>
      </c>
    </row>
    <row r="30" spans="1:20" ht="15" thickBot="1" x14ac:dyDescent="0.25">
      <c r="A30" s="101"/>
      <c r="B30" s="102"/>
      <c r="C30" s="103"/>
      <c r="D30" s="103"/>
      <c r="E30" s="87"/>
      <c r="F30" s="87"/>
      <c r="G30" s="87"/>
      <c r="H30" s="87"/>
      <c r="I30" s="87"/>
      <c r="J30" s="87"/>
      <c r="K30" s="74"/>
      <c r="L30" s="74"/>
      <c r="M30" s="74"/>
      <c r="N30" s="74"/>
      <c r="O30" s="74"/>
      <c r="P30" s="74"/>
      <c r="Q30" s="74"/>
      <c r="R30" s="74"/>
      <c r="S30" s="74"/>
      <c r="T30" s="613"/>
    </row>
    <row r="31" spans="1:20" x14ac:dyDescent="0.2">
      <c r="A31" s="176" t="s">
        <v>311</v>
      </c>
      <c r="B31" s="110"/>
      <c r="C31" s="96"/>
      <c r="D31" s="96"/>
      <c r="E31" s="23"/>
      <c r="F31" s="23"/>
      <c r="G31" s="23"/>
      <c r="H31" s="23"/>
      <c r="I31" s="23"/>
      <c r="J31" s="23"/>
      <c r="K31" s="80"/>
      <c r="L31" s="80"/>
      <c r="M31" s="80"/>
      <c r="N31" s="80"/>
      <c r="O31" s="80"/>
      <c r="P31" s="80"/>
      <c r="Q31" s="80"/>
      <c r="R31" s="80"/>
      <c r="S31" s="80"/>
      <c r="T31" s="608"/>
    </row>
    <row r="32" spans="1:20" x14ac:dyDescent="0.2">
      <c r="A32" s="145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615"/>
    </row>
    <row r="33" spans="1:20" ht="15.75" x14ac:dyDescent="0.2">
      <c r="A33" s="369" t="s">
        <v>192</v>
      </c>
      <c r="B33" s="58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616"/>
    </row>
    <row r="34" spans="1:20" ht="15" x14ac:dyDescent="0.2">
      <c r="A34" s="336" t="s">
        <v>344</v>
      </c>
      <c r="B34" s="58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616"/>
    </row>
    <row r="35" spans="1:20" ht="15" x14ac:dyDescent="0.25">
      <c r="A35" s="357" t="s">
        <v>246</v>
      </c>
      <c r="B35" s="90"/>
      <c r="C35" s="23"/>
      <c r="D35" s="23"/>
      <c r="E35" s="23"/>
      <c r="F35" s="23"/>
      <c r="G35" s="23"/>
      <c r="H35" s="23"/>
      <c r="I35" s="23"/>
      <c r="J35" s="23"/>
      <c r="K35" s="23"/>
      <c r="L35" s="58"/>
      <c r="M35" s="23"/>
      <c r="N35" s="23"/>
      <c r="O35" s="23"/>
      <c r="P35" s="23"/>
      <c r="Q35" s="23"/>
      <c r="R35" s="23"/>
      <c r="S35" s="23"/>
      <c r="T35" s="616"/>
    </row>
    <row r="36" spans="1:20" ht="15" x14ac:dyDescent="0.2">
      <c r="A36" s="336" t="s">
        <v>194</v>
      </c>
      <c r="B36" s="58"/>
      <c r="C36" s="23"/>
      <c r="D36" s="23"/>
      <c r="E36" s="23"/>
      <c r="F36" s="23"/>
      <c r="G36" s="23"/>
      <c r="H36" s="23"/>
      <c r="I36" s="23"/>
      <c r="J36" s="23"/>
      <c r="K36" s="23"/>
      <c r="L36" s="58"/>
      <c r="M36" s="23"/>
      <c r="N36" s="23"/>
      <c r="O36" s="23"/>
      <c r="P36" s="23"/>
      <c r="Q36" s="23"/>
      <c r="R36" s="23"/>
      <c r="S36" s="23"/>
      <c r="T36" s="616"/>
    </row>
    <row r="37" spans="1:20" ht="15" x14ac:dyDescent="0.2">
      <c r="A37" s="336"/>
      <c r="B37" s="58"/>
      <c r="C37" s="23"/>
      <c r="D37" s="23"/>
      <c r="E37" s="23"/>
      <c r="F37" s="23"/>
      <c r="G37" s="23"/>
      <c r="H37" s="23"/>
      <c r="I37" s="23"/>
      <c r="J37" s="23"/>
      <c r="K37" s="23"/>
      <c r="L37" s="58"/>
      <c r="M37" s="23"/>
      <c r="N37" s="23"/>
      <c r="O37" s="23"/>
      <c r="P37" s="23"/>
      <c r="Q37" s="23"/>
      <c r="R37" s="23"/>
      <c r="S37" s="23"/>
      <c r="T37" s="616"/>
    </row>
    <row r="38" spans="1:20" ht="15.75" x14ac:dyDescent="0.25">
      <c r="A38" s="188" t="s">
        <v>199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58"/>
      <c r="M38" s="23"/>
      <c r="N38" s="23"/>
      <c r="O38" s="23"/>
      <c r="P38" s="23"/>
      <c r="Q38" s="23"/>
      <c r="R38" s="23"/>
      <c r="S38" s="23"/>
      <c r="T38" s="616"/>
    </row>
    <row r="39" spans="1:20" x14ac:dyDescent="0.2">
      <c r="A39" s="44"/>
      <c r="B39" s="80"/>
      <c r="C39" s="23"/>
      <c r="D39" s="23"/>
      <c r="E39" s="23"/>
      <c r="F39" s="23"/>
      <c r="G39" s="23"/>
      <c r="H39" s="23"/>
      <c r="I39" s="23"/>
      <c r="J39" s="23"/>
      <c r="K39" s="80"/>
      <c r="L39" s="80"/>
      <c r="M39" s="80"/>
      <c r="N39" s="80"/>
      <c r="O39" s="80"/>
      <c r="P39" s="80"/>
      <c r="Q39" s="80"/>
      <c r="R39" s="80"/>
      <c r="S39" s="80"/>
      <c r="T39" s="608"/>
    </row>
    <row r="40" spans="1:20" x14ac:dyDescent="0.2">
      <c r="A40" s="419" t="s">
        <v>159</v>
      </c>
      <c r="B40" s="420"/>
      <c r="C40" s="421">
        <v>2004</v>
      </c>
      <c r="D40" s="421">
        <v>2005</v>
      </c>
      <c r="E40" s="422">
        <v>2006</v>
      </c>
      <c r="F40" s="421">
        <v>2007</v>
      </c>
      <c r="G40" s="422">
        <v>2008</v>
      </c>
      <c r="H40" s="421">
        <v>2009</v>
      </c>
      <c r="I40" s="421">
        <v>2010</v>
      </c>
      <c r="J40" s="421">
        <v>2011</v>
      </c>
      <c r="K40" s="421">
        <v>2012</v>
      </c>
      <c r="L40" s="421">
        <v>2013</v>
      </c>
      <c r="M40" s="421">
        <v>2014</v>
      </c>
      <c r="N40" s="421">
        <v>2015</v>
      </c>
      <c r="O40" s="421">
        <v>2016</v>
      </c>
      <c r="P40" s="421">
        <v>2017</v>
      </c>
      <c r="Q40" s="421">
        <v>2018</v>
      </c>
      <c r="R40" s="421">
        <v>2019</v>
      </c>
      <c r="S40" s="421">
        <v>2020</v>
      </c>
      <c r="T40" s="610">
        <v>2021</v>
      </c>
    </row>
    <row r="41" spans="1:20" ht="15" thickBot="1" x14ac:dyDescent="0.25">
      <c r="A41" s="71"/>
      <c r="B41" s="23"/>
      <c r="C41" s="23"/>
      <c r="D41" s="23"/>
      <c r="E41" s="23"/>
      <c r="F41" s="23"/>
      <c r="G41" s="23"/>
      <c r="H41" s="23"/>
      <c r="I41" s="23"/>
      <c r="J41" s="445"/>
      <c r="K41" s="80"/>
      <c r="L41" s="80"/>
      <c r="M41" s="80"/>
      <c r="N41" s="80"/>
      <c r="O41" s="80"/>
      <c r="P41" s="80"/>
      <c r="Q41" s="80"/>
      <c r="R41" s="80"/>
      <c r="S41" s="80"/>
      <c r="T41" s="608"/>
    </row>
    <row r="42" spans="1:20" ht="15" thickBot="1" x14ac:dyDescent="0.25">
      <c r="A42" s="430"/>
      <c r="B42" s="431" t="s">
        <v>2</v>
      </c>
      <c r="C42" s="432">
        <v>56980.891123805166</v>
      </c>
      <c r="D42" s="432">
        <v>68608.634623365957</v>
      </c>
      <c r="E42" s="432">
        <v>79902.743172665811</v>
      </c>
      <c r="F42" s="432">
        <v>83838.504619811967</v>
      </c>
      <c r="G42" s="432">
        <v>81361.689226349306</v>
      </c>
      <c r="H42" s="432">
        <v>73970.82685361935</v>
      </c>
      <c r="I42" s="432">
        <v>79692.100767628173</v>
      </c>
      <c r="J42" s="432">
        <v>86393.073921174451</v>
      </c>
      <c r="K42" s="432">
        <v>88219.583903111547</v>
      </c>
      <c r="L42" s="432">
        <v>97168.351848670194</v>
      </c>
      <c r="M42" s="432">
        <v>93576.121303699474</v>
      </c>
      <c r="N42" s="432">
        <v>96420.500625415763</v>
      </c>
      <c r="O42" s="432">
        <v>91266.123385367304</v>
      </c>
      <c r="P42" s="432">
        <v>83656.136363101541</v>
      </c>
      <c r="Q42" s="432">
        <v>85297.450673495478</v>
      </c>
      <c r="R42" s="432">
        <v>108185.37374436349</v>
      </c>
      <c r="S42" s="432">
        <v>14942.992815103098</v>
      </c>
      <c r="T42" s="611">
        <v>82544.713339182301</v>
      </c>
    </row>
    <row r="43" spans="1:20" x14ac:dyDescent="0.2">
      <c r="A43" s="98"/>
      <c r="B43" s="29"/>
      <c r="C43" s="23"/>
      <c r="D43" s="95"/>
      <c r="E43" s="23"/>
      <c r="F43" s="23"/>
      <c r="G43" s="23"/>
      <c r="H43" s="23"/>
      <c r="I43" s="23"/>
      <c r="J43" s="23"/>
      <c r="K43" s="80"/>
      <c r="L43" s="80"/>
      <c r="M43" s="80"/>
      <c r="N43" s="80"/>
      <c r="O43" s="80"/>
      <c r="P43" s="80"/>
      <c r="Q43" s="80"/>
      <c r="R43" s="80"/>
      <c r="S43" s="80"/>
      <c r="T43" s="608"/>
    </row>
    <row r="44" spans="1:20" ht="51" x14ac:dyDescent="0.2">
      <c r="A44" s="99">
        <v>551</v>
      </c>
      <c r="B44" s="100" t="s">
        <v>196</v>
      </c>
      <c r="C44" s="95">
        <v>7658.4319459696817</v>
      </c>
      <c r="D44" s="95">
        <v>9221.2415216060781</v>
      </c>
      <c r="E44" s="95">
        <v>10739.209387838198</v>
      </c>
      <c r="F44" s="95">
        <v>11268.189553014092</v>
      </c>
      <c r="G44" s="95">
        <v>10935.296862860298</v>
      </c>
      <c r="H44" s="95">
        <v>9941.9389952095862</v>
      </c>
      <c r="I44" s="95">
        <v>10710.898308595666</v>
      </c>
      <c r="J44" s="95">
        <v>11611.532641546004</v>
      </c>
      <c r="K44" s="95">
        <v>11857.021999810104</v>
      </c>
      <c r="L44" s="95">
        <v>13059.767849509604</v>
      </c>
      <c r="M44" s="95">
        <v>12576.959444440658</v>
      </c>
      <c r="N44" s="95">
        <v>12959.254017836454</v>
      </c>
      <c r="O44" s="95">
        <v>12266.487608989002</v>
      </c>
      <c r="P44" s="95">
        <v>11243.67861863633</v>
      </c>
      <c r="Q44" s="95">
        <v>11464.277028036191</v>
      </c>
      <c r="R44" s="95">
        <v>14540.494296066985</v>
      </c>
      <c r="S44" s="95">
        <v>2008.3907304105132</v>
      </c>
      <c r="T44" s="612">
        <v>11094.29945969381</v>
      </c>
    </row>
    <row r="45" spans="1:20" ht="25.5" x14ac:dyDescent="0.2">
      <c r="A45" s="99">
        <v>552</v>
      </c>
      <c r="B45" s="100" t="s">
        <v>197</v>
      </c>
      <c r="C45" s="95">
        <v>49322.459177835452</v>
      </c>
      <c r="D45" s="95">
        <v>59387.393101759852</v>
      </c>
      <c r="E45" s="95">
        <v>69163.533784827581</v>
      </c>
      <c r="F45" s="95">
        <v>72570.315066797848</v>
      </c>
      <c r="G45" s="95">
        <v>70426.392363488965</v>
      </c>
      <c r="H45" s="95">
        <v>64028.887858409726</v>
      </c>
      <c r="I45" s="95">
        <v>68981.202459032473</v>
      </c>
      <c r="J45" s="95">
        <v>74781.541279628407</v>
      </c>
      <c r="K45" s="95">
        <v>76362.561903301408</v>
      </c>
      <c r="L45" s="95">
        <v>84108.583999160532</v>
      </c>
      <c r="M45" s="95">
        <v>80999.161859258777</v>
      </c>
      <c r="N45" s="95">
        <v>83461.246607579262</v>
      </c>
      <c r="O45" s="95">
        <v>78999.635776378258</v>
      </c>
      <c r="P45" s="95">
        <v>72412.45774446518</v>
      </c>
      <c r="Q45" s="95">
        <v>73833.173645459246</v>
      </c>
      <c r="R45" s="95">
        <v>93644.879448296444</v>
      </c>
      <c r="S45" s="95">
        <v>12934.602084692579</v>
      </c>
      <c r="T45" s="612">
        <v>71450.413879488449</v>
      </c>
    </row>
    <row r="46" spans="1:20" ht="15" thickBot="1" x14ac:dyDescent="0.25">
      <c r="A46" s="101"/>
      <c r="B46" s="102"/>
      <c r="C46" s="103"/>
      <c r="D46" s="103"/>
      <c r="E46" s="87"/>
      <c r="F46" s="87"/>
      <c r="G46" s="87"/>
      <c r="H46" s="87"/>
      <c r="I46" s="87"/>
      <c r="J46" s="87"/>
      <c r="K46" s="74"/>
      <c r="L46" s="74"/>
      <c r="M46" s="74"/>
      <c r="N46" s="74"/>
      <c r="O46" s="74"/>
      <c r="P46" s="74"/>
      <c r="Q46" s="74"/>
      <c r="R46" s="74"/>
      <c r="S46" s="74"/>
      <c r="T46" s="613"/>
    </row>
    <row r="47" spans="1:20" x14ac:dyDescent="0.2">
      <c r="A47" s="176" t="s">
        <v>311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T83"/>
  <sheetViews>
    <sheetView workbookViewId="0"/>
  </sheetViews>
  <sheetFormatPr baseColWidth="10" defaultRowHeight="12.75" x14ac:dyDescent="0.2"/>
  <cols>
    <col min="1" max="1" width="11" style="29"/>
    <col min="2" max="2" width="29.75" style="29" customWidth="1"/>
    <col min="3" max="10" width="11" style="29" customWidth="1"/>
    <col min="11" max="20" width="11" style="29"/>
    <col min="21" max="257" width="10" style="29"/>
    <col min="258" max="258" width="26.125" style="29" customWidth="1"/>
    <col min="259" max="266" width="10" style="29" customWidth="1"/>
    <col min="267" max="513" width="10" style="29"/>
    <col min="514" max="514" width="26.125" style="29" customWidth="1"/>
    <col min="515" max="522" width="10" style="29" customWidth="1"/>
    <col min="523" max="769" width="10" style="29"/>
    <col min="770" max="770" width="26.125" style="29" customWidth="1"/>
    <col min="771" max="778" width="10" style="29" customWidth="1"/>
    <col min="779" max="1025" width="11" style="29"/>
    <col min="1026" max="1026" width="26.125" style="29" customWidth="1"/>
    <col min="1027" max="1034" width="10" style="29" customWidth="1"/>
    <col min="1035" max="1281" width="10" style="29"/>
    <col min="1282" max="1282" width="26.125" style="29" customWidth="1"/>
    <col min="1283" max="1290" width="10" style="29" customWidth="1"/>
    <col min="1291" max="1537" width="10" style="29"/>
    <col min="1538" max="1538" width="26.125" style="29" customWidth="1"/>
    <col min="1539" max="1546" width="10" style="29" customWidth="1"/>
    <col min="1547" max="1793" width="10" style="29"/>
    <col min="1794" max="1794" width="26.125" style="29" customWidth="1"/>
    <col min="1795" max="1802" width="10" style="29" customWidth="1"/>
    <col min="1803" max="2049" width="11" style="29"/>
    <col min="2050" max="2050" width="26.125" style="29" customWidth="1"/>
    <col min="2051" max="2058" width="10" style="29" customWidth="1"/>
    <col min="2059" max="2305" width="10" style="29"/>
    <col min="2306" max="2306" width="26.125" style="29" customWidth="1"/>
    <col min="2307" max="2314" width="10" style="29" customWidth="1"/>
    <col min="2315" max="2561" width="10" style="29"/>
    <col min="2562" max="2562" width="26.125" style="29" customWidth="1"/>
    <col min="2563" max="2570" width="10" style="29" customWidth="1"/>
    <col min="2571" max="2817" width="10" style="29"/>
    <col min="2818" max="2818" width="26.125" style="29" customWidth="1"/>
    <col min="2819" max="2826" width="10" style="29" customWidth="1"/>
    <col min="2827" max="3073" width="11" style="29"/>
    <col min="3074" max="3074" width="26.125" style="29" customWidth="1"/>
    <col min="3075" max="3082" width="10" style="29" customWidth="1"/>
    <col min="3083" max="3329" width="10" style="29"/>
    <col min="3330" max="3330" width="26.125" style="29" customWidth="1"/>
    <col min="3331" max="3338" width="10" style="29" customWidth="1"/>
    <col min="3339" max="3585" width="10" style="29"/>
    <col min="3586" max="3586" width="26.125" style="29" customWidth="1"/>
    <col min="3587" max="3594" width="10" style="29" customWidth="1"/>
    <col min="3595" max="3841" width="10" style="29"/>
    <col min="3842" max="3842" width="26.125" style="29" customWidth="1"/>
    <col min="3843" max="3850" width="10" style="29" customWidth="1"/>
    <col min="3851" max="4097" width="11" style="29"/>
    <col min="4098" max="4098" width="26.125" style="29" customWidth="1"/>
    <col min="4099" max="4106" width="10" style="29" customWidth="1"/>
    <col min="4107" max="4353" width="10" style="29"/>
    <col min="4354" max="4354" width="26.125" style="29" customWidth="1"/>
    <col min="4355" max="4362" width="10" style="29" customWidth="1"/>
    <col min="4363" max="4609" width="10" style="29"/>
    <col min="4610" max="4610" width="26.125" style="29" customWidth="1"/>
    <col min="4611" max="4618" width="10" style="29" customWidth="1"/>
    <col min="4619" max="4865" width="10" style="29"/>
    <col min="4866" max="4866" width="26.125" style="29" customWidth="1"/>
    <col min="4867" max="4874" width="10" style="29" customWidth="1"/>
    <col min="4875" max="5121" width="11" style="29"/>
    <col min="5122" max="5122" width="26.125" style="29" customWidth="1"/>
    <col min="5123" max="5130" width="10" style="29" customWidth="1"/>
    <col min="5131" max="5377" width="10" style="29"/>
    <col min="5378" max="5378" width="26.125" style="29" customWidth="1"/>
    <col min="5379" max="5386" width="10" style="29" customWidth="1"/>
    <col min="5387" max="5633" width="10" style="29"/>
    <col min="5634" max="5634" width="26.125" style="29" customWidth="1"/>
    <col min="5635" max="5642" width="10" style="29" customWidth="1"/>
    <col min="5643" max="5889" width="10" style="29"/>
    <col min="5890" max="5890" width="26.125" style="29" customWidth="1"/>
    <col min="5891" max="5898" width="10" style="29" customWidth="1"/>
    <col min="5899" max="6145" width="11" style="29"/>
    <col min="6146" max="6146" width="26.125" style="29" customWidth="1"/>
    <col min="6147" max="6154" width="10" style="29" customWidth="1"/>
    <col min="6155" max="6401" width="10" style="29"/>
    <col min="6402" max="6402" width="26.125" style="29" customWidth="1"/>
    <col min="6403" max="6410" width="10" style="29" customWidth="1"/>
    <col min="6411" max="6657" width="10" style="29"/>
    <col min="6658" max="6658" width="26.125" style="29" customWidth="1"/>
    <col min="6659" max="6666" width="10" style="29" customWidth="1"/>
    <col min="6667" max="6913" width="10" style="29"/>
    <col min="6914" max="6914" width="26.125" style="29" customWidth="1"/>
    <col min="6915" max="6922" width="10" style="29" customWidth="1"/>
    <col min="6923" max="7169" width="11" style="29"/>
    <col min="7170" max="7170" width="26.125" style="29" customWidth="1"/>
    <col min="7171" max="7178" width="10" style="29" customWidth="1"/>
    <col min="7179" max="7425" width="10" style="29"/>
    <col min="7426" max="7426" width="26.125" style="29" customWidth="1"/>
    <col min="7427" max="7434" width="10" style="29" customWidth="1"/>
    <col min="7435" max="7681" width="10" style="29"/>
    <col min="7682" max="7682" width="26.125" style="29" customWidth="1"/>
    <col min="7683" max="7690" width="10" style="29" customWidth="1"/>
    <col min="7691" max="7937" width="10" style="29"/>
    <col min="7938" max="7938" width="26.125" style="29" customWidth="1"/>
    <col min="7939" max="7946" width="10" style="29" customWidth="1"/>
    <col min="7947" max="8193" width="11" style="29"/>
    <col min="8194" max="8194" width="26.125" style="29" customWidth="1"/>
    <col min="8195" max="8202" width="10" style="29" customWidth="1"/>
    <col min="8203" max="8449" width="10" style="29"/>
    <col min="8450" max="8450" width="26.125" style="29" customWidth="1"/>
    <col min="8451" max="8458" width="10" style="29" customWidth="1"/>
    <col min="8459" max="8705" width="10" style="29"/>
    <col min="8706" max="8706" width="26.125" style="29" customWidth="1"/>
    <col min="8707" max="8714" width="10" style="29" customWidth="1"/>
    <col min="8715" max="8961" width="10" style="29"/>
    <col min="8962" max="8962" width="26.125" style="29" customWidth="1"/>
    <col min="8963" max="8970" width="10" style="29" customWidth="1"/>
    <col min="8971" max="9217" width="11" style="29"/>
    <col min="9218" max="9218" width="26.125" style="29" customWidth="1"/>
    <col min="9219" max="9226" width="10" style="29" customWidth="1"/>
    <col min="9227" max="9473" width="10" style="29"/>
    <col min="9474" max="9474" width="26.125" style="29" customWidth="1"/>
    <col min="9475" max="9482" width="10" style="29" customWidth="1"/>
    <col min="9483" max="9729" width="10" style="29"/>
    <col min="9730" max="9730" width="26.125" style="29" customWidth="1"/>
    <col min="9731" max="9738" width="10" style="29" customWidth="1"/>
    <col min="9739" max="9985" width="10" style="29"/>
    <col min="9986" max="9986" width="26.125" style="29" customWidth="1"/>
    <col min="9987" max="9994" width="10" style="29" customWidth="1"/>
    <col min="9995" max="10241" width="11" style="29"/>
    <col min="10242" max="10242" width="26.125" style="29" customWidth="1"/>
    <col min="10243" max="10250" width="10" style="29" customWidth="1"/>
    <col min="10251" max="10497" width="10" style="29"/>
    <col min="10498" max="10498" width="26.125" style="29" customWidth="1"/>
    <col min="10499" max="10506" width="10" style="29" customWidth="1"/>
    <col min="10507" max="10753" width="10" style="29"/>
    <col min="10754" max="10754" width="26.125" style="29" customWidth="1"/>
    <col min="10755" max="10762" width="10" style="29" customWidth="1"/>
    <col min="10763" max="11009" width="10" style="29"/>
    <col min="11010" max="11010" width="26.125" style="29" customWidth="1"/>
    <col min="11011" max="11018" width="10" style="29" customWidth="1"/>
    <col min="11019" max="11265" width="11" style="29"/>
    <col min="11266" max="11266" width="26.125" style="29" customWidth="1"/>
    <col min="11267" max="11274" width="10" style="29" customWidth="1"/>
    <col min="11275" max="11521" width="10" style="29"/>
    <col min="11522" max="11522" width="26.125" style="29" customWidth="1"/>
    <col min="11523" max="11530" width="10" style="29" customWidth="1"/>
    <col min="11531" max="11777" width="10" style="29"/>
    <col min="11778" max="11778" width="26.125" style="29" customWidth="1"/>
    <col min="11779" max="11786" width="10" style="29" customWidth="1"/>
    <col min="11787" max="12033" width="10" style="29"/>
    <col min="12034" max="12034" width="26.125" style="29" customWidth="1"/>
    <col min="12035" max="12042" width="10" style="29" customWidth="1"/>
    <col min="12043" max="12289" width="11" style="29"/>
    <col min="12290" max="12290" width="26.125" style="29" customWidth="1"/>
    <col min="12291" max="12298" width="10" style="29" customWidth="1"/>
    <col min="12299" max="12545" width="10" style="29"/>
    <col min="12546" max="12546" width="26.125" style="29" customWidth="1"/>
    <col min="12547" max="12554" width="10" style="29" customWidth="1"/>
    <col min="12555" max="12801" width="10" style="29"/>
    <col min="12802" max="12802" width="26.125" style="29" customWidth="1"/>
    <col min="12803" max="12810" width="10" style="29" customWidth="1"/>
    <col min="12811" max="13057" width="10" style="29"/>
    <col min="13058" max="13058" width="26.125" style="29" customWidth="1"/>
    <col min="13059" max="13066" width="10" style="29" customWidth="1"/>
    <col min="13067" max="13313" width="11" style="29"/>
    <col min="13314" max="13314" width="26.125" style="29" customWidth="1"/>
    <col min="13315" max="13322" width="10" style="29" customWidth="1"/>
    <col min="13323" max="13569" width="10" style="29"/>
    <col min="13570" max="13570" width="26.125" style="29" customWidth="1"/>
    <col min="13571" max="13578" width="10" style="29" customWidth="1"/>
    <col min="13579" max="13825" width="10" style="29"/>
    <col min="13826" max="13826" width="26.125" style="29" customWidth="1"/>
    <col min="13827" max="13834" width="10" style="29" customWidth="1"/>
    <col min="13835" max="14081" width="10" style="29"/>
    <col min="14082" max="14082" width="26.125" style="29" customWidth="1"/>
    <col min="14083" max="14090" width="10" style="29" customWidth="1"/>
    <col min="14091" max="14337" width="11" style="29"/>
    <col min="14338" max="14338" width="26.125" style="29" customWidth="1"/>
    <col min="14339" max="14346" width="10" style="29" customWidth="1"/>
    <col min="14347" max="14593" width="10" style="29"/>
    <col min="14594" max="14594" width="26.125" style="29" customWidth="1"/>
    <col min="14595" max="14602" width="10" style="29" customWidth="1"/>
    <col min="14603" max="14849" width="10" style="29"/>
    <col min="14850" max="14850" width="26.125" style="29" customWidth="1"/>
    <col min="14851" max="14858" width="10" style="29" customWidth="1"/>
    <col min="14859" max="15105" width="10" style="29"/>
    <col min="15106" max="15106" width="26.125" style="29" customWidth="1"/>
    <col min="15107" max="15114" width="10" style="29" customWidth="1"/>
    <col min="15115" max="15361" width="11" style="29"/>
    <col min="15362" max="15362" width="26.125" style="29" customWidth="1"/>
    <col min="15363" max="15370" width="10" style="29" customWidth="1"/>
    <col min="15371" max="15617" width="10" style="29"/>
    <col min="15618" max="15618" width="26.125" style="29" customWidth="1"/>
    <col min="15619" max="15626" width="10" style="29" customWidth="1"/>
    <col min="15627" max="15873" width="10" style="29"/>
    <col min="15874" max="15874" width="26.125" style="29" customWidth="1"/>
    <col min="15875" max="15882" width="10" style="29" customWidth="1"/>
    <col min="15883" max="16129" width="10" style="29"/>
    <col min="16130" max="16130" width="26.125" style="29" customWidth="1"/>
    <col min="16131" max="16138" width="10" style="29" customWidth="1"/>
    <col min="16139" max="16384" width="11" style="29"/>
  </cols>
  <sheetData>
    <row r="1" spans="1:20" ht="15.75" x14ac:dyDescent="0.2">
      <c r="A1" s="367" t="s">
        <v>357</v>
      </c>
      <c r="B1" s="37"/>
      <c r="C1" s="37"/>
      <c r="D1" s="37"/>
      <c r="E1" s="37"/>
      <c r="F1" s="37"/>
      <c r="G1" s="105"/>
      <c r="H1" s="105"/>
      <c r="I1" s="105"/>
      <c r="J1" s="37"/>
      <c r="K1" s="79"/>
      <c r="L1" s="79"/>
      <c r="M1" s="79"/>
      <c r="N1" s="79"/>
      <c r="O1" s="79"/>
      <c r="P1" s="79"/>
      <c r="Q1" s="79"/>
      <c r="R1" s="79"/>
      <c r="S1" s="79"/>
      <c r="T1" s="434"/>
    </row>
    <row r="2" spans="1:20" ht="15" x14ac:dyDescent="0.2">
      <c r="A2" s="336" t="s">
        <v>156</v>
      </c>
      <c r="B2" s="23"/>
      <c r="C2" s="23"/>
      <c r="D2" s="23"/>
      <c r="E2" s="23"/>
      <c r="F2" s="23"/>
      <c r="G2" s="95"/>
      <c r="H2" s="95"/>
      <c r="I2" s="95"/>
      <c r="J2" s="23"/>
      <c r="K2" s="80"/>
      <c r="L2" s="80"/>
      <c r="M2" s="80"/>
      <c r="N2" s="80"/>
      <c r="O2" s="80"/>
      <c r="P2" s="80"/>
      <c r="Q2" s="80"/>
      <c r="R2" s="80"/>
      <c r="S2" s="80"/>
      <c r="T2" s="307"/>
    </row>
    <row r="3" spans="1:20" ht="15" x14ac:dyDescent="0.25">
      <c r="A3" s="357" t="s">
        <v>155</v>
      </c>
      <c r="B3" s="80"/>
      <c r="C3" s="23"/>
      <c r="D3" s="23"/>
      <c r="E3" s="23"/>
      <c r="F3" s="23"/>
      <c r="G3" s="95"/>
      <c r="H3" s="95"/>
      <c r="I3" s="95"/>
      <c r="J3" s="23"/>
      <c r="K3" s="80"/>
      <c r="L3" s="80"/>
      <c r="M3" s="80"/>
      <c r="N3" s="80"/>
      <c r="O3" s="80"/>
      <c r="P3" s="80"/>
      <c r="Q3" s="80"/>
      <c r="R3" s="80"/>
      <c r="S3" s="80"/>
      <c r="T3" s="307"/>
    </row>
    <row r="4" spans="1:20" ht="15" x14ac:dyDescent="0.2">
      <c r="A4" s="336" t="s">
        <v>344</v>
      </c>
      <c r="B4" s="23"/>
      <c r="C4" s="23"/>
      <c r="D4" s="23"/>
      <c r="E4" s="23"/>
      <c r="F4" s="23"/>
      <c r="G4" s="95"/>
      <c r="H4" s="95"/>
      <c r="I4" s="95"/>
      <c r="J4" s="23"/>
      <c r="K4" s="80"/>
      <c r="L4" s="80"/>
      <c r="M4" s="80"/>
      <c r="N4" s="80"/>
      <c r="O4" s="80"/>
      <c r="P4" s="80"/>
      <c r="Q4" s="80"/>
      <c r="R4" s="80"/>
      <c r="S4" s="80"/>
      <c r="T4" s="307"/>
    </row>
    <row r="5" spans="1:20" ht="15" x14ac:dyDescent="0.2">
      <c r="A5" s="336"/>
      <c r="B5" s="23"/>
      <c r="C5" s="23"/>
      <c r="D5" s="23"/>
      <c r="E5" s="23"/>
      <c r="F5" s="23"/>
      <c r="G5" s="95"/>
      <c r="H5" s="95"/>
      <c r="I5" s="95"/>
      <c r="J5" s="23"/>
      <c r="K5" s="80"/>
      <c r="L5" s="80"/>
      <c r="M5" s="80"/>
      <c r="N5" s="80"/>
      <c r="O5" s="80"/>
      <c r="P5" s="80"/>
      <c r="Q5" s="80"/>
      <c r="R5" s="80"/>
      <c r="S5" s="80"/>
      <c r="T5" s="307"/>
    </row>
    <row r="6" spans="1:20" ht="15.75" x14ac:dyDescent="0.2">
      <c r="A6" s="448" t="s">
        <v>168</v>
      </c>
      <c r="B6" s="23"/>
      <c r="C6" s="23"/>
      <c r="D6" s="23"/>
      <c r="E6" s="23"/>
      <c r="F6" s="23"/>
      <c r="G6" s="95"/>
      <c r="H6" s="95"/>
      <c r="I6" s="95"/>
      <c r="J6" s="23"/>
      <c r="K6" s="80"/>
      <c r="L6" s="80"/>
      <c r="M6" s="80"/>
      <c r="N6" s="80"/>
      <c r="O6" s="80"/>
      <c r="P6" s="80"/>
      <c r="Q6" s="80"/>
      <c r="R6" s="80"/>
      <c r="S6" s="80"/>
      <c r="T6" s="307"/>
    </row>
    <row r="7" spans="1:20" x14ac:dyDescent="0.2">
      <c r="A7" s="419" t="s">
        <v>159</v>
      </c>
      <c r="B7" s="420"/>
      <c r="C7" s="421">
        <v>2004</v>
      </c>
      <c r="D7" s="421">
        <v>2005</v>
      </c>
      <c r="E7" s="422">
        <v>2006</v>
      </c>
      <c r="F7" s="421">
        <v>2007</v>
      </c>
      <c r="G7" s="422">
        <v>2008</v>
      </c>
      <c r="H7" s="421">
        <v>2009</v>
      </c>
      <c r="I7" s="421">
        <v>2010</v>
      </c>
      <c r="J7" s="421">
        <v>2011</v>
      </c>
      <c r="K7" s="421">
        <v>2012</v>
      </c>
      <c r="L7" s="421">
        <v>2013</v>
      </c>
      <c r="M7" s="421">
        <v>2014</v>
      </c>
      <c r="N7" s="421">
        <v>2015</v>
      </c>
      <c r="O7" s="421">
        <v>2016</v>
      </c>
      <c r="P7" s="421">
        <v>2017</v>
      </c>
      <c r="Q7" s="421">
        <v>2018</v>
      </c>
      <c r="R7" s="421">
        <v>2019</v>
      </c>
      <c r="S7" s="421">
        <v>2020</v>
      </c>
      <c r="T7" s="423">
        <v>2021</v>
      </c>
    </row>
    <row r="8" spans="1:20" ht="13.5" thickBot="1" x14ac:dyDescent="0.25">
      <c r="A8" s="71"/>
      <c r="B8" s="23"/>
      <c r="C8" s="23"/>
      <c r="D8" s="23"/>
      <c r="E8" s="23"/>
      <c r="F8" s="23"/>
      <c r="G8" s="23"/>
      <c r="H8" s="23"/>
      <c r="I8" s="95"/>
      <c r="J8" s="95"/>
      <c r="K8" s="96"/>
      <c r="L8" s="96"/>
      <c r="M8" s="96"/>
      <c r="N8" s="96"/>
      <c r="O8" s="96"/>
      <c r="P8" s="96"/>
      <c r="Q8" s="96"/>
      <c r="R8" s="96"/>
      <c r="S8" s="96"/>
      <c r="T8" s="97"/>
    </row>
    <row r="9" spans="1:20" ht="13.5" thickBot="1" x14ac:dyDescent="0.25">
      <c r="A9" s="439"/>
      <c r="B9" s="431" t="s">
        <v>2</v>
      </c>
      <c r="C9" s="440">
        <v>141740.61059775847</v>
      </c>
      <c r="D9" s="440">
        <v>151300.87643301531</v>
      </c>
      <c r="E9" s="440">
        <v>181450.17340698602</v>
      </c>
      <c r="F9" s="440">
        <v>234288.15877967549</v>
      </c>
      <c r="G9" s="440">
        <v>256731.08462734483</v>
      </c>
      <c r="H9" s="440">
        <v>291244.84605655278</v>
      </c>
      <c r="I9" s="440">
        <v>365010.13987790293</v>
      </c>
      <c r="J9" s="440">
        <v>460624.57247870282</v>
      </c>
      <c r="K9" s="432">
        <v>591161.42535589752</v>
      </c>
      <c r="L9" s="432">
        <v>718871.3578953807</v>
      </c>
      <c r="M9" s="432">
        <v>807431.37736780499</v>
      </c>
      <c r="N9" s="432">
        <v>1069136.1863096668</v>
      </c>
      <c r="O9" s="432">
        <v>1410000.2361961193</v>
      </c>
      <c r="P9" s="432">
        <v>1929958.5853939443</v>
      </c>
      <c r="Q9" s="432">
        <v>2540514.1791691668</v>
      </c>
      <c r="R9" s="432">
        <v>3617855.4235838368</v>
      </c>
      <c r="S9" s="432">
        <v>3995304.3935433556</v>
      </c>
      <c r="T9" s="433">
        <v>7044762.2554018013</v>
      </c>
    </row>
    <row r="10" spans="1:20" x14ac:dyDescent="0.2">
      <c r="A10" s="98"/>
      <c r="C10" s="95"/>
      <c r="D10" s="95"/>
      <c r="E10" s="95"/>
      <c r="F10" s="23"/>
      <c r="G10" s="23"/>
      <c r="H10" s="23"/>
      <c r="I10" s="95"/>
      <c r="J10" s="95"/>
      <c r="K10" s="96"/>
      <c r="L10" s="96"/>
      <c r="M10" s="96"/>
      <c r="N10" s="96"/>
      <c r="O10" s="96"/>
      <c r="P10" s="96"/>
      <c r="Q10" s="96"/>
      <c r="R10" s="96"/>
      <c r="S10" s="96"/>
      <c r="T10" s="97"/>
    </row>
    <row r="11" spans="1:20" ht="38.25" x14ac:dyDescent="0.2">
      <c r="A11" s="99">
        <v>551</v>
      </c>
      <c r="B11" s="100" t="s">
        <v>196</v>
      </c>
      <c r="C11" s="95">
        <v>10655.600436359819</v>
      </c>
      <c r="D11" s="95">
        <v>11374.310285119915</v>
      </c>
      <c r="E11" s="95">
        <v>13640.836869399103</v>
      </c>
      <c r="F11" s="95">
        <v>17613.025627576411</v>
      </c>
      <c r="G11" s="95">
        <v>19300.212168166905</v>
      </c>
      <c r="H11" s="95">
        <v>21894.845066914295</v>
      </c>
      <c r="I11" s="95">
        <v>27440.28115411723</v>
      </c>
      <c r="J11" s="95">
        <v>34628.264791599118</v>
      </c>
      <c r="K11" s="95">
        <v>44441.602977552087</v>
      </c>
      <c r="L11" s="95">
        <v>54042.422440345632</v>
      </c>
      <c r="M11" s="95">
        <v>60700.078126706292</v>
      </c>
      <c r="N11" s="95">
        <v>80374.198794015349</v>
      </c>
      <c r="O11" s="95">
        <v>105999.2550386009</v>
      </c>
      <c r="P11" s="95">
        <v>145088.04116161549</v>
      </c>
      <c r="Q11" s="95">
        <v>190987.63496198304</v>
      </c>
      <c r="R11" s="95">
        <v>271978.66347300971</v>
      </c>
      <c r="S11" s="95">
        <v>300354.05562098045</v>
      </c>
      <c r="T11" s="106">
        <v>529602.42972099723</v>
      </c>
    </row>
    <row r="12" spans="1:20" ht="25.5" x14ac:dyDescent="0.2">
      <c r="A12" s="99">
        <v>552</v>
      </c>
      <c r="B12" s="100" t="s">
        <v>197</v>
      </c>
      <c r="C12" s="95">
        <v>131085.01016139865</v>
      </c>
      <c r="D12" s="95">
        <v>139926.56614789541</v>
      </c>
      <c r="E12" s="95">
        <v>167809.33653758693</v>
      </c>
      <c r="F12" s="95">
        <v>216675.13315209909</v>
      </c>
      <c r="G12" s="95">
        <v>237430.87245917795</v>
      </c>
      <c r="H12" s="95">
        <v>269350.0009896385</v>
      </c>
      <c r="I12" s="95">
        <v>337569.85872378573</v>
      </c>
      <c r="J12" s="95">
        <v>425996.30768710375</v>
      </c>
      <c r="K12" s="95">
        <v>546719.82237834542</v>
      </c>
      <c r="L12" s="95">
        <v>664828.93545503507</v>
      </c>
      <c r="M12" s="95">
        <v>746731.29924109869</v>
      </c>
      <c r="N12" s="95">
        <v>988761.9875156515</v>
      </c>
      <c r="O12" s="95">
        <v>1304000.9811575185</v>
      </c>
      <c r="P12" s="95">
        <v>1784870.5442323289</v>
      </c>
      <c r="Q12" s="95">
        <v>2349526.5442071841</v>
      </c>
      <c r="R12" s="95">
        <v>3345876.7601108272</v>
      </c>
      <c r="S12" s="95">
        <v>3694950.3379223752</v>
      </c>
      <c r="T12" s="106">
        <v>6515159.8256808044</v>
      </c>
    </row>
    <row r="13" spans="1:20" ht="13.5" thickBot="1" x14ac:dyDescent="0.25">
      <c r="A13" s="107"/>
      <c r="B13" s="108"/>
      <c r="C13" s="103"/>
      <c r="D13" s="103"/>
      <c r="E13" s="87"/>
      <c r="F13" s="87"/>
      <c r="G13" s="87"/>
      <c r="H13" s="87"/>
      <c r="I13" s="109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104"/>
    </row>
    <row r="14" spans="1:20" x14ac:dyDescent="0.2">
      <c r="A14" s="176" t="s">
        <v>311</v>
      </c>
      <c r="B14" s="23"/>
      <c r="C14" s="23"/>
      <c r="D14" s="23"/>
      <c r="E14" s="23"/>
      <c r="F14" s="23"/>
      <c r="G14" s="95"/>
      <c r="H14" s="95"/>
      <c r="I14" s="95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94"/>
    </row>
    <row r="15" spans="1:20" ht="13.5" thickBot="1" x14ac:dyDescent="0.25">
      <c r="A15" s="176"/>
      <c r="B15" s="23"/>
      <c r="C15" s="23"/>
      <c r="D15" s="23"/>
      <c r="E15" s="23"/>
      <c r="F15" s="23"/>
      <c r="G15" s="95"/>
      <c r="H15" s="95"/>
      <c r="I15" s="95"/>
      <c r="J15" s="23"/>
      <c r="K15" s="80"/>
      <c r="L15" s="80"/>
      <c r="M15" s="80"/>
      <c r="N15" s="80"/>
      <c r="O15" s="80"/>
      <c r="P15" s="80"/>
      <c r="Q15" s="80"/>
      <c r="R15" s="80"/>
      <c r="S15" s="80"/>
      <c r="T15" s="307"/>
    </row>
    <row r="16" spans="1:20" ht="13.5" thickBot="1" x14ac:dyDescent="0.25">
      <c r="A16" s="63"/>
      <c r="B16" s="37"/>
      <c r="C16" s="37"/>
      <c r="D16" s="37"/>
      <c r="E16" s="37"/>
      <c r="F16" s="37"/>
      <c r="G16" s="37"/>
      <c r="H16" s="37"/>
      <c r="I16" s="37"/>
      <c r="J16" s="37"/>
      <c r="K16" s="79"/>
      <c r="L16" s="79"/>
      <c r="M16" s="79"/>
      <c r="N16" s="79"/>
      <c r="O16" s="79"/>
      <c r="P16" s="79"/>
      <c r="Q16" s="79"/>
      <c r="R16" s="79"/>
      <c r="S16" s="79"/>
      <c r="T16" s="434"/>
    </row>
    <row r="17" spans="1:20" ht="15.75" x14ac:dyDescent="0.2">
      <c r="A17" s="367" t="s">
        <v>192</v>
      </c>
      <c r="B17" s="367"/>
      <c r="C17" s="37"/>
      <c r="D17" s="37"/>
      <c r="E17" s="37"/>
      <c r="F17" s="37"/>
      <c r="G17" s="37"/>
      <c r="H17" s="37"/>
      <c r="I17" s="37"/>
      <c r="J17" s="37"/>
      <c r="K17" s="79"/>
      <c r="L17" s="79"/>
      <c r="M17" s="79"/>
      <c r="N17" s="79"/>
      <c r="O17" s="79"/>
      <c r="P17" s="79"/>
      <c r="Q17" s="79"/>
      <c r="R17" s="79"/>
      <c r="S17" s="79"/>
      <c r="T17" s="434"/>
    </row>
    <row r="18" spans="1:20" ht="15" x14ac:dyDescent="0.2">
      <c r="A18" s="336" t="s">
        <v>156</v>
      </c>
      <c r="B18" s="368"/>
      <c r="C18" s="23"/>
      <c r="D18" s="23"/>
      <c r="E18" s="23"/>
      <c r="F18" s="23"/>
      <c r="G18" s="23"/>
      <c r="H18" s="23"/>
      <c r="I18" s="23"/>
      <c r="J18" s="23"/>
      <c r="K18" s="80"/>
      <c r="L18" s="80"/>
      <c r="M18" s="80"/>
      <c r="N18" s="80"/>
      <c r="O18" s="80"/>
      <c r="P18" s="80"/>
      <c r="Q18" s="80"/>
      <c r="R18" s="80"/>
      <c r="S18" s="80"/>
      <c r="T18" s="307"/>
    </row>
    <row r="19" spans="1:20" ht="15" x14ac:dyDescent="0.25">
      <c r="A19" s="357" t="s">
        <v>155</v>
      </c>
      <c r="B19" s="357"/>
      <c r="C19" s="23"/>
      <c r="D19" s="23"/>
      <c r="E19" s="23"/>
      <c r="F19" s="23"/>
      <c r="G19" s="23"/>
      <c r="H19" s="23"/>
      <c r="I19" s="23"/>
      <c r="J19" s="23"/>
      <c r="K19" s="80"/>
      <c r="L19" s="80"/>
      <c r="M19" s="80"/>
      <c r="N19" s="80"/>
      <c r="O19" s="80"/>
      <c r="P19" s="80"/>
      <c r="Q19" s="80"/>
      <c r="R19" s="80"/>
      <c r="S19" s="80"/>
      <c r="T19" s="307"/>
    </row>
    <row r="20" spans="1:20" ht="15" x14ac:dyDescent="0.2">
      <c r="A20" s="336" t="s">
        <v>344</v>
      </c>
      <c r="B20" s="336"/>
      <c r="C20" s="449"/>
      <c r="D20" s="449"/>
      <c r="E20" s="110"/>
      <c r="F20" s="449"/>
      <c r="G20" s="110"/>
      <c r="H20" s="449"/>
      <c r="I20" s="449"/>
      <c r="J20" s="449"/>
      <c r="K20" s="449"/>
      <c r="L20" s="449"/>
      <c r="M20" s="449"/>
      <c r="N20" s="449"/>
      <c r="O20" s="449"/>
      <c r="P20" s="449"/>
      <c r="Q20" s="449"/>
      <c r="R20" s="449"/>
      <c r="S20" s="449"/>
      <c r="T20" s="450"/>
    </row>
    <row r="21" spans="1:20" ht="15" x14ac:dyDescent="0.2">
      <c r="A21" s="336"/>
      <c r="B21" s="368"/>
      <c r="C21" s="449"/>
      <c r="D21" s="449"/>
      <c r="E21" s="110"/>
      <c r="F21" s="449"/>
      <c r="G21" s="110"/>
      <c r="H21" s="449"/>
      <c r="I21" s="449"/>
      <c r="J21" s="449"/>
      <c r="K21" s="449"/>
      <c r="L21" s="449"/>
      <c r="M21" s="449"/>
      <c r="N21" s="449"/>
      <c r="O21" s="449"/>
      <c r="P21" s="449"/>
      <c r="Q21" s="449"/>
      <c r="R21" s="449"/>
      <c r="S21" s="449"/>
      <c r="T21" s="450"/>
    </row>
    <row r="22" spans="1:20" ht="16.5" thickBot="1" x14ac:dyDescent="0.25">
      <c r="A22" s="448" t="s">
        <v>198</v>
      </c>
      <c r="B22" s="448"/>
      <c r="C22" s="111"/>
      <c r="D22" s="111"/>
      <c r="E22" s="102"/>
      <c r="F22" s="111"/>
      <c r="G22" s="102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7"/>
    </row>
    <row r="23" spans="1:20" ht="13.5" thickBot="1" x14ac:dyDescent="0.25">
      <c r="A23" s="424" t="s">
        <v>159</v>
      </c>
      <c r="B23" s="425"/>
      <c r="C23" s="426">
        <v>2004</v>
      </c>
      <c r="D23" s="426">
        <v>2005</v>
      </c>
      <c r="E23" s="427">
        <v>2006</v>
      </c>
      <c r="F23" s="426">
        <v>2007</v>
      </c>
      <c r="G23" s="427">
        <v>2008</v>
      </c>
      <c r="H23" s="426">
        <v>2009</v>
      </c>
      <c r="I23" s="426">
        <v>2010</v>
      </c>
      <c r="J23" s="426">
        <v>2011</v>
      </c>
      <c r="K23" s="426">
        <v>2012</v>
      </c>
      <c r="L23" s="426">
        <v>2013</v>
      </c>
      <c r="M23" s="426">
        <v>2014</v>
      </c>
      <c r="N23" s="426">
        <v>2015</v>
      </c>
      <c r="O23" s="426">
        <v>2016</v>
      </c>
      <c r="P23" s="426">
        <v>2017</v>
      </c>
      <c r="Q23" s="426">
        <v>2018</v>
      </c>
      <c r="R23" s="426">
        <v>2019</v>
      </c>
      <c r="S23" s="426">
        <v>2020</v>
      </c>
      <c r="T23" s="428">
        <v>2021</v>
      </c>
    </row>
    <row r="24" spans="1:20" ht="13.5" thickBot="1" x14ac:dyDescent="0.25">
      <c r="A24" s="71"/>
      <c r="B24" s="23"/>
      <c r="C24" s="23"/>
      <c r="D24" s="23"/>
      <c r="E24" s="23"/>
      <c r="F24" s="23"/>
      <c r="G24" s="23"/>
      <c r="H24" s="23"/>
      <c r="I24" s="23"/>
      <c r="J24" s="446"/>
      <c r="K24" s="112"/>
      <c r="L24" s="112"/>
      <c r="M24" s="112"/>
      <c r="N24" s="112"/>
      <c r="O24" s="112"/>
      <c r="P24" s="112"/>
      <c r="Q24" s="112"/>
      <c r="R24" s="112"/>
      <c r="S24" s="112"/>
      <c r="T24" s="617"/>
    </row>
    <row r="25" spans="1:20" ht="13.5" thickBot="1" x14ac:dyDescent="0.25">
      <c r="A25" s="430"/>
      <c r="B25" s="431" t="s">
        <v>342</v>
      </c>
      <c r="C25" s="432">
        <v>84759.719473953301</v>
      </c>
      <c r="D25" s="432">
        <v>90476.679820571168</v>
      </c>
      <c r="E25" s="432">
        <v>108505.71146558569</v>
      </c>
      <c r="F25" s="432">
        <v>140102.39218306547</v>
      </c>
      <c r="G25" s="432">
        <v>153523.07727113488</v>
      </c>
      <c r="H25" s="432">
        <v>174162.02276737278</v>
      </c>
      <c r="I25" s="432">
        <v>218273.06183263171</v>
      </c>
      <c r="J25" s="432">
        <v>275449.70620242233</v>
      </c>
      <c r="K25" s="432">
        <v>353509.67069829075</v>
      </c>
      <c r="L25" s="432">
        <v>429879.16008057568</v>
      </c>
      <c r="M25" s="432">
        <v>482837.32341453008</v>
      </c>
      <c r="N25" s="432">
        <v>639334.64692223305</v>
      </c>
      <c r="O25" s="432">
        <v>843168.54551550071</v>
      </c>
      <c r="P25" s="432">
        <v>1154099.3622396982</v>
      </c>
      <c r="Q25" s="432">
        <v>1519206.5861566472</v>
      </c>
      <c r="R25" s="432">
        <v>2163447.7903479268</v>
      </c>
      <c r="S25" s="432">
        <v>2389159.1702734157</v>
      </c>
      <c r="T25" s="433">
        <v>4212709.8931658911</v>
      </c>
    </row>
    <row r="26" spans="1:20" x14ac:dyDescent="0.2">
      <c r="A26" s="98"/>
      <c r="C26" s="23"/>
      <c r="D26" s="95"/>
      <c r="E26" s="23"/>
      <c r="F26" s="23"/>
      <c r="G26" s="23"/>
      <c r="H26" s="23"/>
      <c r="I26" s="23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106"/>
    </row>
    <row r="27" spans="1:20" ht="38.25" x14ac:dyDescent="0.2">
      <c r="A27" s="99">
        <v>551</v>
      </c>
      <c r="B27" s="100" t="s">
        <v>196</v>
      </c>
      <c r="C27" s="95">
        <v>2997.1684903901369</v>
      </c>
      <c r="D27" s="95">
        <v>3199.3245796036986</v>
      </c>
      <c r="E27" s="95">
        <v>3836.8449241028266</v>
      </c>
      <c r="F27" s="95">
        <v>4954.1277140305301</v>
      </c>
      <c r="G27" s="95">
        <v>5428.6934005978537</v>
      </c>
      <c r="H27" s="95">
        <v>6158.5022944936472</v>
      </c>
      <c r="I27" s="95">
        <v>7718.3023644477498</v>
      </c>
      <c r="J27" s="95">
        <v>9740.1122283187669</v>
      </c>
      <c r="K27" s="95">
        <v>12500.372259852795</v>
      </c>
      <c r="L27" s="95">
        <v>15200.855798783185</v>
      </c>
      <c r="M27" s="95">
        <v>17073.496947651529</v>
      </c>
      <c r="N27" s="95">
        <v>22607.361969371166</v>
      </c>
      <c r="O27" s="95">
        <v>29815.084481063263</v>
      </c>
      <c r="P27" s="95">
        <v>40809.835907339664</v>
      </c>
      <c r="Q27" s="95">
        <v>53720.30651683679</v>
      </c>
      <c r="R27" s="95">
        <v>76501.168102940399</v>
      </c>
      <c r="S27" s="95">
        <v>84482.495082709836</v>
      </c>
      <c r="T27" s="106">
        <v>148964.64298506375</v>
      </c>
    </row>
    <row r="28" spans="1:20" ht="26.25" thickBot="1" x14ac:dyDescent="0.25">
      <c r="A28" s="113">
        <v>552</v>
      </c>
      <c r="B28" s="114" t="s">
        <v>197</v>
      </c>
      <c r="C28" s="109">
        <v>81762.550983563196</v>
      </c>
      <c r="D28" s="109">
        <v>87277.355240967518</v>
      </c>
      <c r="E28" s="109">
        <v>104668.8665414829</v>
      </c>
      <c r="F28" s="109">
        <v>135148.264469035</v>
      </c>
      <c r="G28" s="109">
        <v>148094.3838705371</v>
      </c>
      <c r="H28" s="109">
        <v>168003.5204728792</v>
      </c>
      <c r="I28" s="109">
        <v>210554.75946818406</v>
      </c>
      <c r="J28" s="109">
        <v>265709.59397410369</v>
      </c>
      <c r="K28" s="109">
        <v>341009.2984384381</v>
      </c>
      <c r="L28" s="109">
        <v>414678.3042817926</v>
      </c>
      <c r="M28" s="109">
        <v>465763.8264668787</v>
      </c>
      <c r="N28" s="109">
        <v>616727.28495286207</v>
      </c>
      <c r="O28" s="109">
        <v>813353.46103443776</v>
      </c>
      <c r="P28" s="109">
        <v>1113289.5263323591</v>
      </c>
      <c r="Q28" s="109">
        <v>1465486.279639811</v>
      </c>
      <c r="R28" s="109">
        <v>2086946.6222449872</v>
      </c>
      <c r="S28" s="109">
        <v>2304676.6751907067</v>
      </c>
      <c r="T28" s="437">
        <v>4063745.2501808289</v>
      </c>
    </row>
    <row r="29" spans="1:20" x14ac:dyDescent="0.2">
      <c r="A29" s="36" t="s">
        <v>200</v>
      </c>
      <c r="B29" s="451"/>
      <c r="C29" s="452"/>
      <c r="D29" s="452"/>
      <c r="E29" s="37"/>
      <c r="F29" s="37"/>
      <c r="G29" s="37"/>
      <c r="H29" s="37"/>
      <c r="I29" s="37"/>
      <c r="J29" s="37"/>
      <c r="K29" s="79"/>
      <c r="L29" s="79"/>
      <c r="M29" s="79"/>
      <c r="N29" s="79"/>
      <c r="O29" s="79"/>
      <c r="P29" s="79"/>
      <c r="Q29" s="79"/>
      <c r="R29" s="79"/>
      <c r="S29" s="79"/>
      <c r="T29" s="434"/>
    </row>
    <row r="30" spans="1:20" x14ac:dyDescent="0.2">
      <c r="A30" s="71" t="s">
        <v>201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94"/>
    </row>
    <row r="31" spans="1:20" x14ac:dyDescent="0.2">
      <c r="A31" s="199" t="s">
        <v>311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94"/>
    </row>
    <row r="32" spans="1:20" ht="13.5" thickBot="1" x14ac:dyDescent="0.25">
      <c r="A32" s="71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94"/>
    </row>
    <row r="33" spans="1:20" ht="13.5" thickBot="1" x14ac:dyDescent="0.25">
      <c r="A33" s="63"/>
      <c r="B33" s="37"/>
      <c r="C33" s="37"/>
      <c r="D33" s="37"/>
      <c r="E33" s="37"/>
      <c r="F33" s="37"/>
      <c r="G33" s="37"/>
      <c r="H33" s="37"/>
      <c r="I33" s="37"/>
      <c r="J33" s="37"/>
      <c r="K33" s="79"/>
      <c r="L33" s="79"/>
      <c r="M33" s="79"/>
      <c r="N33" s="79"/>
      <c r="O33" s="79"/>
      <c r="P33" s="79"/>
      <c r="Q33" s="79"/>
      <c r="R33" s="79"/>
      <c r="S33" s="79"/>
      <c r="T33" s="434"/>
    </row>
    <row r="34" spans="1:20" ht="15.75" x14ac:dyDescent="0.2">
      <c r="A34" s="367" t="s">
        <v>192</v>
      </c>
      <c r="B34" s="37"/>
      <c r="C34" s="37"/>
      <c r="D34" s="37"/>
      <c r="E34" s="37"/>
      <c r="F34" s="37"/>
      <c r="G34" s="37"/>
      <c r="H34" s="37"/>
      <c r="I34" s="37"/>
      <c r="J34" s="37"/>
      <c r="K34" s="79"/>
      <c r="L34" s="79"/>
      <c r="M34" s="79"/>
      <c r="N34" s="79"/>
      <c r="O34" s="79"/>
      <c r="P34" s="79"/>
      <c r="Q34" s="79"/>
      <c r="R34" s="79"/>
      <c r="S34" s="79"/>
      <c r="T34" s="434"/>
    </row>
    <row r="35" spans="1:20" ht="15" x14ac:dyDescent="0.2">
      <c r="A35" s="336" t="s">
        <v>156</v>
      </c>
      <c r="B35" s="23"/>
      <c r="C35" s="23"/>
      <c r="D35" s="23"/>
      <c r="E35" s="23"/>
      <c r="F35" s="23"/>
      <c r="G35" s="23"/>
      <c r="H35" s="23"/>
      <c r="I35" s="23"/>
      <c r="J35" s="23"/>
      <c r="K35" s="80"/>
      <c r="L35" s="80"/>
      <c r="M35" s="80"/>
      <c r="N35" s="80"/>
      <c r="O35" s="80"/>
      <c r="P35" s="80"/>
      <c r="Q35" s="80"/>
      <c r="R35" s="80"/>
      <c r="S35" s="80"/>
      <c r="T35" s="307"/>
    </row>
    <row r="36" spans="1:20" ht="15" x14ac:dyDescent="0.25">
      <c r="A36" s="357" t="s">
        <v>155</v>
      </c>
      <c r="B36" s="80"/>
      <c r="C36" s="23"/>
      <c r="D36" s="23"/>
      <c r="E36" s="23"/>
      <c r="F36" s="23"/>
      <c r="G36" s="23"/>
      <c r="H36" s="23"/>
      <c r="I36" s="23"/>
      <c r="J36" s="23"/>
      <c r="K36" s="80"/>
      <c r="L36" s="80"/>
      <c r="M36" s="80"/>
      <c r="N36" s="80"/>
      <c r="O36" s="80"/>
      <c r="P36" s="80"/>
      <c r="Q36" s="80"/>
      <c r="R36" s="80"/>
      <c r="S36" s="80"/>
      <c r="T36" s="307"/>
    </row>
    <row r="37" spans="1:20" ht="15" x14ac:dyDescent="0.2">
      <c r="A37" s="336" t="s">
        <v>344</v>
      </c>
      <c r="B37" s="23"/>
      <c r="C37" s="116"/>
      <c r="D37" s="116"/>
      <c r="E37" s="116"/>
      <c r="F37" s="116"/>
      <c r="G37" s="116"/>
      <c r="H37" s="116"/>
      <c r="I37" s="116"/>
      <c r="J37" s="116"/>
      <c r="K37" s="110"/>
      <c r="L37" s="110"/>
      <c r="M37" s="110"/>
      <c r="N37" s="110"/>
      <c r="O37" s="110"/>
      <c r="P37" s="110"/>
      <c r="Q37" s="110"/>
      <c r="R37" s="110"/>
      <c r="S37" s="110"/>
      <c r="T37" s="435"/>
    </row>
    <row r="38" spans="1:20" ht="15" x14ac:dyDescent="0.2">
      <c r="A38" s="336"/>
      <c r="B38" s="23"/>
      <c r="C38" s="116"/>
      <c r="D38" s="116"/>
      <c r="E38" s="116"/>
      <c r="F38" s="116"/>
      <c r="G38" s="116"/>
      <c r="H38" s="116"/>
      <c r="I38" s="116"/>
      <c r="J38" s="116"/>
      <c r="K38" s="110"/>
      <c r="L38" s="110"/>
      <c r="M38" s="110"/>
      <c r="N38" s="110"/>
      <c r="O38" s="110"/>
      <c r="P38" s="110"/>
      <c r="Q38" s="110"/>
      <c r="R38" s="110"/>
      <c r="S38" s="110"/>
      <c r="T38" s="435"/>
    </row>
    <row r="39" spans="1:20" ht="15" x14ac:dyDescent="0.2">
      <c r="A39" s="336" t="s">
        <v>199</v>
      </c>
      <c r="B39" s="23"/>
      <c r="C39" s="116"/>
      <c r="D39" s="116"/>
      <c r="E39" s="116"/>
      <c r="F39" s="116"/>
      <c r="G39" s="116"/>
      <c r="H39" s="116"/>
      <c r="I39" s="116"/>
      <c r="J39" s="116"/>
      <c r="K39" s="110"/>
      <c r="L39" s="110"/>
      <c r="M39" s="110"/>
      <c r="N39" s="110"/>
      <c r="O39" s="110"/>
      <c r="P39" s="110"/>
      <c r="Q39" s="110"/>
      <c r="R39" s="110"/>
      <c r="S39" s="110"/>
      <c r="T39" s="435"/>
    </row>
    <row r="40" spans="1:20" ht="13.5" thickBot="1" x14ac:dyDescent="0.25">
      <c r="A40" s="441" t="s">
        <v>159</v>
      </c>
      <c r="B40" s="442"/>
      <c r="C40" s="438">
        <v>2004</v>
      </c>
      <c r="D40" s="438">
        <v>2005</v>
      </c>
      <c r="E40" s="443">
        <v>2006</v>
      </c>
      <c r="F40" s="438">
        <v>2007</v>
      </c>
      <c r="G40" s="443">
        <v>2008</v>
      </c>
      <c r="H40" s="438">
        <v>2009</v>
      </c>
      <c r="I40" s="438">
        <v>2010</v>
      </c>
      <c r="J40" s="438">
        <v>2011</v>
      </c>
      <c r="K40" s="438">
        <v>2012</v>
      </c>
      <c r="L40" s="438">
        <v>2013</v>
      </c>
      <c r="M40" s="438">
        <v>2014</v>
      </c>
      <c r="N40" s="438">
        <v>2015</v>
      </c>
      <c r="O40" s="438">
        <v>2016</v>
      </c>
      <c r="P40" s="438">
        <v>2017</v>
      </c>
      <c r="Q40" s="438">
        <v>2018</v>
      </c>
      <c r="R40" s="438">
        <v>2019</v>
      </c>
      <c r="S40" s="438">
        <v>2020</v>
      </c>
      <c r="T40" s="444">
        <v>2021</v>
      </c>
    </row>
    <row r="41" spans="1:20" ht="13.5" thickBot="1" x14ac:dyDescent="0.25">
      <c r="A41" s="71"/>
      <c r="B41" s="23"/>
      <c r="C41" s="23"/>
      <c r="D41" s="23"/>
      <c r="E41" s="23"/>
      <c r="F41" s="23"/>
      <c r="G41" s="23"/>
      <c r="H41" s="23"/>
      <c r="I41" s="23"/>
      <c r="J41" s="23"/>
      <c r="K41" s="80"/>
      <c r="L41" s="80"/>
      <c r="M41" s="80"/>
      <c r="N41" s="80"/>
      <c r="O41" s="80"/>
      <c r="P41" s="80"/>
      <c r="Q41" s="80"/>
      <c r="R41" s="80"/>
      <c r="S41" s="80"/>
      <c r="T41" s="307"/>
    </row>
    <row r="42" spans="1:20" ht="13.5" thickBot="1" x14ac:dyDescent="0.25">
      <c r="A42" s="430"/>
      <c r="B42" s="431" t="s">
        <v>2</v>
      </c>
      <c r="C42" s="432">
        <v>56980.891123805166</v>
      </c>
      <c r="D42" s="432">
        <v>60824.196612444139</v>
      </c>
      <c r="E42" s="432">
        <v>72944.461941400339</v>
      </c>
      <c r="F42" s="432">
        <v>94185.766596610018</v>
      </c>
      <c r="G42" s="432">
        <v>103208.00735620994</v>
      </c>
      <c r="H42" s="432">
        <v>117082.82328918</v>
      </c>
      <c r="I42" s="432">
        <v>146737.07804527122</v>
      </c>
      <c r="J42" s="432">
        <v>185174.86627628049</v>
      </c>
      <c r="K42" s="432">
        <v>237651.75465760677</v>
      </c>
      <c r="L42" s="432">
        <v>288992.19781480503</v>
      </c>
      <c r="M42" s="432">
        <v>324594.05395327491</v>
      </c>
      <c r="N42" s="432">
        <v>429801.53938743379</v>
      </c>
      <c r="O42" s="432">
        <v>566831.69068061863</v>
      </c>
      <c r="P42" s="432">
        <v>775859.22315424611</v>
      </c>
      <c r="Q42" s="432">
        <v>1021307.5930125196</v>
      </c>
      <c r="R42" s="432">
        <v>1454407.63323591</v>
      </c>
      <c r="S42" s="432">
        <v>1606145.2232699399</v>
      </c>
      <c r="T42" s="433">
        <v>2832052.3622359103</v>
      </c>
    </row>
    <row r="43" spans="1:20" x14ac:dyDescent="0.2">
      <c r="A43" s="98"/>
      <c r="C43" s="23"/>
      <c r="D43" s="95"/>
      <c r="E43" s="23"/>
      <c r="F43" s="23"/>
      <c r="G43" s="23"/>
      <c r="H43" s="23"/>
      <c r="I43" s="23"/>
      <c r="J43" s="95"/>
      <c r="K43" s="96"/>
      <c r="L43" s="96"/>
      <c r="M43" s="96"/>
      <c r="N43" s="96"/>
      <c r="O43" s="96"/>
      <c r="P43" s="96"/>
      <c r="Q43" s="96"/>
      <c r="R43" s="96"/>
      <c r="S43" s="96"/>
      <c r="T43" s="97"/>
    </row>
    <row r="44" spans="1:20" ht="38.25" x14ac:dyDescent="0.2">
      <c r="A44" s="99">
        <v>551</v>
      </c>
      <c r="B44" s="100" t="s">
        <v>196</v>
      </c>
      <c r="C44" s="95">
        <v>7658.4319459696817</v>
      </c>
      <c r="D44" s="95">
        <v>8174.9857055162156</v>
      </c>
      <c r="E44" s="95">
        <v>9803.9919452962768</v>
      </c>
      <c r="F44" s="95">
        <v>12658.897913545881</v>
      </c>
      <c r="G44" s="95">
        <v>13871.51876756905</v>
      </c>
      <c r="H44" s="95">
        <v>15736.342772420649</v>
      </c>
      <c r="I44" s="95">
        <v>19721.97878966948</v>
      </c>
      <c r="J44" s="95">
        <v>24888.152563280353</v>
      </c>
      <c r="K44" s="95">
        <v>31941.230717699291</v>
      </c>
      <c r="L44" s="429">
        <v>38841.566641562444</v>
      </c>
      <c r="M44" s="429">
        <v>43626.58117905476</v>
      </c>
      <c r="N44" s="429">
        <v>57766.836824644182</v>
      </c>
      <c r="O44" s="429">
        <v>76184.17055753764</v>
      </c>
      <c r="P44" s="429">
        <v>104278.20525427582</v>
      </c>
      <c r="Q44" s="429">
        <v>137267.32844514627</v>
      </c>
      <c r="R44" s="429">
        <v>195477.49537006931</v>
      </c>
      <c r="S44" s="429">
        <v>215871.56053827063</v>
      </c>
      <c r="T44" s="436">
        <v>380637.78673593351</v>
      </c>
    </row>
    <row r="45" spans="1:20" ht="25.5" x14ac:dyDescent="0.2">
      <c r="A45" s="99">
        <v>552</v>
      </c>
      <c r="B45" s="100" t="s">
        <v>197</v>
      </c>
      <c r="C45" s="95">
        <v>49322.459177835452</v>
      </c>
      <c r="D45" s="95">
        <v>52649.210906927896</v>
      </c>
      <c r="E45" s="95">
        <v>63140.469996104031</v>
      </c>
      <c r="F45" s="95">
        <v>81526.868683064095</v>
      </c>
      <c r="G45" s="95">
        <v>89336.488588640845</v>
      </c>
      <c r="H45" s="95">
        <v>101346.4805167593</v>
      </c>
      <c r="I45" s="95">
        <v>127015.09925560167</v>
      </c>
      <c r="J45" s="95">
        <v>160286.71371300006</v>
      </c>
      <c r="K45" s="95">
        <v>205710.52393990732</v>
      </c>
      <c r="L45" s="429">
        <v>250150.63117324247</v>
      </c>
      <c r="M45" s="429">
        <v>280967.47277421999</v>
      </c>
      <c r="N45" s="429">
        <v>372034.70256278943</v>
      </c>
      <c r="O45" s="429">
        <v>490647.5201230807</v>
      </c>
      <c r="P45" s="429">
        <v>671581.01789996983</v>
      </c>
      <c r="Q45" s="429">
        <v>884040.26456737309</v>
      </c>
      <c r="R45" s="429">
        <v>1258930.13786584</v>
      </c>
      <c r="S45" s="429">
        <v>1390273.6627316684</v>
      </c>
      <c r="T45" s="436">
        <v>2451414.5754999756</v>
      </c>
    </row>
    <row r="46" spans="1:20" ht="13.5" thickBot="1" x14ac:dyDescent="0.25">
      <c r="A46" s="101"/>
      <c r="B46" s="102"/>
      <c r="C46" s="103"/>
      <c r="D46" s="103"/>
      <c r="E46" s="87"/>
      <c r="F46" s="87"/>
      <c r="G46" s="87"/>
      <c r="H46" s="87"/>
      <c r="I46" s="87"/>
      <c r="J46" s="87"/>
      <c r="K46" s="74"/>
      <c r="L46" s="74"/>
      <c r="M46" s="74"/>
      <c r="N46" s="74"/>
      <c r="O46" s="74"/>
      <c r="P46" s="74"/>
      <c r="Q46" s="74"/>
      <c r="R46" s="74"/>
      <c r="S46" s="74"/>
      <c r="T46" s="447"/>
    </row>
    <row r="47" spans="1:20" x14ac:dyDescent="0.2">
      <c r="A47" s="44" t="s">
        <v>200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</row>
    <row r="48" spans="1:20" x14ac:dyDescent="0.2">
      <c r="A48" s="71" t="s">
        <v>201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</row>
    <row r="49" spans="1:20" x14ac:dyDescent="0.2">
      <c r="A49" s="44" t="s">
        <v>202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</row>
    <row r="51" spans="1:20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</row>
    <row r="52" spans="1:20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</row>
    <row r="53" spans="1:20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</row>
    <row r="54" spans="1:20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</row>
    <row r="55" spans="1:20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</row>
    <row r="56" spans="1:20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</row>
    <row r="57" spans="1:20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</row>
    <row r="58" spans="1:20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</row>
    <row r="59" spans="1:20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</row>
    <row r="60" spans="1:20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</row>
    <row r="61" spans="1:20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</row>
    <row r="62" spans="1:20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</row>
    <row r="63" spans="1:20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</row>
    <row r="64" spans="1:20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</row>
    <row r="65" spans="1:20" x14ac:dyDescent="0.2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</row>
    <row r="66" spans="1:20" x14ac:dyDescent="0.2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</row>
    <row r="67" spans="1:20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</row>
    <row r="68" spans="1:20" x14ac:dyDescent="0.2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</row>
    <row r="69" spans="1:20" x14ac:dyDescent="0.2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</row>
    <row r="70" spans="1:20" x14ac:dyDescent="0.2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</row>
    <row r="71" spans="1:20" x14ac:dyDescent="0.2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</row>
    <row r="72" spans="1:20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</row>
    <row r="73" spans="1:20" x14ac:dyDescent="0.2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</row>
    <row r="74" spans="1:20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</row>
    <row r="75" spans="1:20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</row>
    <row r="76" spans="1:20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</row>
    <row r="77" spans="1:20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</row>
    <row r="78" spans="1:20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</row>
    <row r="79" spans="1:20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</row>
    <row r="80" spans="1:20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</row>
    <row r="81" spans="1:20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</row>
    <row r="82" spans="1:20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</row>
    <row r="83" spans="1:20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</row>
  </sheetData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U117"/>
  <sheetViews>
    <sheetView workbookViewId="0"/>
  </sheetViews>
  <sheetFormatPr baseColWidth="10" defaultRowHeight="12.75" x14ac:dyDescent="0.2"/>
  <cols>
    <col min="1" max="1" width="11" style="29" customWidth="1"/>
    <col min="2" max="2" width="34.375" style="29" customWidth="1"/>
    <col min="3" max="10" width="11" style="29" customWidth="1"/>
    <col min="11" max="16384" width="11" style="29"/>
  </cols>
  <sheetData>
    <row r="1" spans="1:20" ht="15.75" x14ac:dyDescent="0.25">
      <c r="A1" s="364" t="s">
        <v>167</v>
      </c>
      <c r="B1" s="79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15" x14ac:dyDescent="0.25">
      <c r="A2" s="40" t="s">
        <v>155</v>
      </c>
      <c r="B2" s="80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5" x14ac:dyDescent="0.2">
      <c r="A3" s="336" t="s">
        <v>344</v>
      </c>
      <c r="B3" s="80"/>
      <c r="C3" s="23"/>
      <c r="D3" s="23"/>
      <c r="E3" s="23"/>
      <c r="F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5">
      <c r="A4" s="40" t="s">
        <v>165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ht="15" x14ac:dyDescent="0.25">
      <c r="A5" s="40" t="s">
        <v>157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5" x14ac:dyDescent="0.25">
      <c r="A6" s="40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ht="15.75" x14ac:dyDescent="0.25">
      <c r="A7" s="67" t="s">
        <v>168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15.75" thickBot="1" x14ac:dyDescent="0.3">
      <c r="A8" s="46" t="s">
        <v>159</v>
      </c>
      <c r="B8" s="81" t="s">
        <v>169</v>
      </c>
      <c r="C8" s="47">
        <v>2004</v>
      </c>
      <c r="D8" s="47">
        <v>2005</v>
      </c>
      <c r="E8" s="47">
        <v>2006</v>
      </c>
      <c r="F8" s="47">
        <v>2007</v>
      </c>
      <c r="G8" s="47">
        <v>2008</v>
      </c>
      <c r="H8" s="47">
        <v>2009</v>
      </c>
      <c r="I8" s="47">
        <v>2010</v>
      </c>
      <c r="J8" s="47">
        <v>2011</v>
      </c>
      <c r="K8" s="47">
        <v>2012</v>
      </c>
      <c r="L8" s="47">
        <v>2013</v>
      </c>
      <c r="M8" s="47">
        <v>2014</v>
      </c>
      <c r="N8" s="47">
        <v>2015</v>
      </c>
      <c r="O8" s="47">
        <v>2016</v>
      </c>
      <c r="P8" s="47">
        <v>2017</v>
      </c>
      <c r="Q8" s="47">
        <v>2018</v>
      </c>
      <c r="R8" s="47">
        <v>2019</v>
      </c>
      <c r="S8" s="47">
        <v>2020</v>
      </c>
      <c r="T8" s="47">
        <v>2021</v>
      </c>
    </row>
    <row r="9" spans="1:20" ht="13.5" thickBot="1" x14ac:dyDescent="0.25">
      <c r="A9" s="454" t="s">
        <v>2</v>
      </c>
      <c r="B9" s="115"/>
      <c r="C9" s="455">
        <v>83895.591166460057</v>
      </c>
      <c r="D9" s="455">
        <v>86780.726132666721</v>
      </c>
      <c r="E9" s="455">
        <v>97719.498682447913</v>
      </c>
      <c r="F9" s="455">
        <v>105301.97866542792</v>
      </c>
      <c r="G9" s="455">
        <v>107158.52734818691</v>
      </c>
      <c r="H9" s="455">
        <v>105530.40471695641</v>
      </c>
      <c r="I9" s="455">
        <v>103956.24260262313</v>
      </c>
      <c r="J9" s="455">
        <v>111007.25230601527</v>
      </c>
      <c r="K9" s="456">
        <v>109789.15641621049</v>
      </c>
      <c r="L9" s="456">
        <v>113362.56238153609</v>
      </c>
      <c r="M9" s="456">
        <v>117172.11808197263</v>
      </c>
      <c r="N9" s="456">
        <v>109251.48270647616</v>
      </c>
      <c r="O9" s="456">
        <v>110436.27403824398</v>
      </c>
      <c r="P9" s="456">
        <v>107220.42509934673</v>
      </c>
      <c r="Q9" s="456">
        <v>108086.37566137758</v>
      </c>
      <c r="R9" s="456">
        <v>104750.21017252695</v>
      </c>
      <c r="S9" s="456">
        <f>SUM(S10:S21)</f>
        <v>89879.085404151352</v>
      </c>
      <c r="T9" s="456">
        <f>SUM(T10:T21)</f>
        <v>97262.838344947028</v>
      </c>
    </row>
    <row r="10" spans="1:20" ht="38.25" x14ac:dyDescent="0.2">
      <c r="A10" s="71" t="s">
        <v>170</v>
      </c>
      <c r="B10" s="72" t="s">
        <v>171</v>
      </c>
      <c r="C10" s="621">
        <v>29865.756184938618</v>
      </c>
      <c r="D10" s="621">
        <v>34627.782912658964</v>
      </c>
      <c r="E10" s="621">
        <v>39776.491397178652</v>
      </c>
      <c r="F10" s="621">
        <v>42050.699778834271</v>
      </c>
      <c r="G10" s="621">
        <v>42686.712345955268</v>
      </c>
      <c r="H10" s="621">
        <v>40009.020095275984</v>
      </c>
      <c r="I10" s="621">
        <v>42544.833327450891</v>
      </c>
      <c r="J10" s="621">
        <v>47445.554762902058</v>
      </c>
      <c r="K10" s="618">
        <v>46667.447817780063</v>
      </c>
      <c r="L10" s="618">
        <v>49420.650545143479</v>
      </c>
      <c r="M10" s="618">
        <v>51800.203485330327</v>
      </c>
      <c r="N10" s="618">
        <v>48238.338389240671</v>
      </c>
      <c r="O10" s="618">
        <v>49251.213929974998</v>
      </c>
      <c r="P10" s="618">
        <v>48502.74579893989</v>
      </c>
      <c r="Q10" s="618">
        <v>49565.278608830668</v>
      </c>
      <c r="R10" s="618">
        <v>48134.571473815537</v>
      </c>
      <c r="S10" s="618">
        <v>44998.357148317038</v>
      </c>
      <c r="T10" s="618">
        <v>52832.488074880719</v>
      </c>
    </row>
    <row r="11" spans="1:20" ht="25.5" x14ac:dyDescent="0.2">
      <c r="A11" s="71" t="s">
        <v>172</v>
      </c>
      <c r="B11" s="72" t="s">
        <v>173</v>
      </c>
      <c r="C11" s="621">
        <v>3239.9999999999995</v>
      </c>
      <c r="D11" s="621">
        <v>3725.9999999999991</v>
      </c>
      <c r="E11" s="621">
        <v>3158.6970074812962</v>
      </c>
      <c r="F11" s="621">
        <v>3459.1645885286775</v>
      </c>
      <c r="G11" s="621">
        <v>3666.7144638403988</v>
      </c>
      <c r="H11" s="621">
        <v>3960.0516209476305</v>
      </c>
      <c r="I11" s="621">
        <v>4356.0567830423943</v>
      </c>
      <c r="J11" s="621">
        <v>4617.4201900249382</v>
      </c>
      <c r="K11" s="618">
        <v>4894.4654014264343</v>
      </c>
      <c r="L11" s="618">
        <v>5139.1886714977563</v>
      </c>
      <c r="M11" s="618">
        <v>5524.6278218600874</v>
      </c>
      <c r="N11" s="618">
        <v>5662.7435174065904</v>
      </c>
      <c r="O11" s="618">
        <v>5775.998387754722</v>
      </c>
      <c r="P11" s="618">
        <v>5833.7583716322688</v>
      </c>
      <c r="Q11" s="618">
        <v>5839.5921300039008</v>
      </c>
      <c r="R11" s="618">
        <v>5845.4317221339033</v>
      </c>
      <c r="S11" s="618">
        <v>807.98004987531169</v>
      </c>
      <c r="T11" s="618">
        <v>1009.9750623441396</v>
      </c>
    </row>
    <row r="12" spans="1:20" ht="38.25" x14ac:dyDescent="0.2">
      <c r="A12" s="71" t="s">
        <v>174</v>
      </c>
      <c r="B12" s="72" t="s">
        <v>175</v>
      </c>
      <c r="C12" s="621"/>
      <c r="D12" s="621"/>
      <c r="E12" s="621"/>
      <c r="F12" s="621"/>
      <c r="G12" s="621"/>
      <c r="H12" s="621"/>
      <c r="I12" s="621"/>
      <c r="J12" s="621"/>
      <c r="K12" s="618"/>
      <c r="L12" s="618"/>
      <c r="M12" s="618"/>
      <c r="N12" s="618"/>
      <c r="O12" s="618"/>
      <c r="P12" s="618"/>
      <c r="Q12" s="618"/>
      <c r="R12" s="618"/>
      <c r="S12" s="618"/>
      <c r="T12" s="618"/>
    </row>
    <row r="13" spans="1:20" ht="25.5" x14ac:dyDescent="0.2">
      <c r="A13" s="71" t="s">
        <v>176</v>
      </c>
      <c r="B13" s="72" t="s">
        <v>177</v>
      </c>
      <c r="C13" s="621">
        <v>4210.6786445933594</v>
      </c>
      <c r="D13" s="621">
        <v>4782.8218848778497</v>
      </c>
      <c r="E13" s="621">
        <v>4813.3959587009713</v>
      </c>
      <c r="F13" s="621">
        <v>5276.629520903617</v>
      </c>
      <c r="G13" s="621">
        <v>5424.7334789429488</v>
      </c>
      <c r="H13" s="621">
        <v>5576.9944054220805</v>
      </c>
      <c r="I13" s="621">
        <v>4117.1666272389075</v>
      </c>
      <c r="J13" s="621">
        <v>4306.1822372391025</v>
      </c>
      <c r="K13" s="618">
        <v>4026.4445999531699</v>
      </c>
      <c r="L13" s="618">
        <v>3600.3899049484739</v>
      </c>
      <c r="M13" s="618">
        <v>3349.0134760622736</v>
      </c>
      <c r="N13" s="618">
        <v>3087.54580758356</v>
      </c>
      <c r="O13" s="618">
        <v>2911.7704991520268</v>
      </c>
      <c r="P13" s="618">
        <v>2671.6159117505044</v>
      </c>
      <c r="Q13" s="618">
        <v>2479.6584387755847</v>
      </c>
      <c r="R13" s="618">
        <v>2432.2923090804743</v>
      </c>
      <c r="S13" s="618">
        <v>882.57276221509255</v>
      </c>
      <c r="T13" s="618">
        <v>1411.5415775462905</v>
      </c>
    </row>
    <row r="14" spans="1:20" x14ac:dyDescent="0.2">
      <c r="A14" s="71" t="s">
        <v>178</v>
      </c>
      <c r="B14" s="72" t="s">
        <v>179</v>
      </c>
      <c r="C14" s="82">
        <v>653.8623097611528</v>
      </c>
      <c r="D14" s="621"/>
      <c r="E14" s="621"/>
      <c r="F14" s="621"/>
      <c r="G14" s="621"/>
      <c r="H14" s="621"/>
      <c r="I14" s="621"/>
      <c r="J14" s="621"/>
      <c r="K14" s="618"/>
      <c r="L14" s="618"/>
      <c r="M14" s="618"/>
      <c r="N14" s="618"/>
      <c r="O14" s="618"/>
      <c r="P14" s="618"/>
      <c r="Q14" s="618"/>
      <c r="R14" s="618"/>
      <c r="S14" s="618"/>
      <c r="T14" s="618"/>
    </row>
    <row r="15" spans="1:20" x14ac:dyDescent="0.2">
      <c r="A15" s="71" t="s">
        <v>180</v>
      </c>
      <c r="B15" s="72" t="s">
        <v>181</v>
      </c>
      <c r="C15" s="82">
        <v>4691.8196328464273</v>
      </c>
      <c r="D15" s="621"/>
      <c r="E15" s="621"/>
      <c r="F15" s="621"/>
      <c r="G15" s="621"/>
      <c r="H15" s="621"/>
      <c r="I15" s="621"/>
      <c r="J15" s="621"/>
      <c r="K15" s="618"/>
      <c r="L15" s="618"/>
      <c r="M15" s="618"/>
      <c r="N15" s="618"/>
      <c r="O15" s="618"/>
      <c r="P15" s="618"/>
      <c r="Q15" s="618"/>
      <c r="R15" s="618"/>
      <c r="S15" s="618"/>
      <c r="T15" s="618"/>
    </row>
    <row r="16" spans="1:20" x14ac:dyDescent="0.2">
      <c r="A16" s="71" t="s">
        <v>182</v>
      </c>
      <c r="B16" s="72" t="s">
        <v>183</v>
      </c>
      <c r="C16" s="621">
        <v>490.57284432392356</v>
      </c>
      <c r="D16" s="621">
        <v>602.34136160616401</v>
      </c>
      <c r="E16" s="621">
        <v>723.26436665295626</v>
      </c>
      <c r="F16" s="621">
        <v>761.25848253851439</v>
      </c>
      <c r="G16" s="621">
        <v>732.11968815069258</v>
      </c>
      <c r="H16" s="621">
        <v>678.26976012391731</v>
      </c>
      <c r="I16" s="621">
        <v>678.98775916427428</v>
      </c>
      <c r="J16" s="621">
        <v>729.60669150944307</v>
      </c>
      <c r="K16" s="618">
        <v>716.30875094949783</v>
      </c>
      <c r="L16" s="618">
        <v>765.0578941270702</v>
      </c>
      <c r="M16" s="618">
        <v>848.13636642171195</v>
      </c>
      <c r="N16" s="618">
        <v>731.12246726130786</v>
      </c>
      <c r="O16" s="618">
        <v>764.39731433949805</v>
      </c>
      <c r="P16" s="618">
        <v>718.06509626871764</v>
      </c>
      <c r="Q16" s="618">
        <v>796.44759306894105</v>
      </c>
      <c r="R16" s="618">
        <v>802.12833416383569</v>
      </c>
      <c r="S16" s="618">
        <v>718.51478804268129</v>
      </c>
      <c r="T16" s="618">
        <v>799.28796361638842</v>
      </c>
    </row>
    <row r="17" spans="1:20" x14ac:dyDescent="0.2">
      <c r="A17" s="71" t="s">
        <v>184</v>
      </c>
      <c r="B17" s="72" t="s">
        <v>185</v>
      </c>
      <c r="C17" s="621">
        <v>0</v>
      </c>
      <c r="D17" s="621"/>
      <c r="E17" s="621"/>
      <c r="F17" s="621"/>
      <c r="G17" s="621"/>
      <c r="H17" s="621"/>
      <c r="I17" s="621"/>
      <c r="J17" s="621"/>
      <c r="K17" s="618"/>
      <c r="L17" s="618"/>
      <c r="M17" s="618"/>
      <c r="N17" s="618"/>
      <c r="O17" s="618"/>
      <c r="P17" s="618"/>
      <c r="Q17" s="618"/>
      <c r="R17" s="618"/>
      <c r="S17" s="618"/>
      <c r="T17" s="618"/>
    </row>
    <row r="18" spans="1:20" ht="38.25" x14ac:dyDescent="0.2">
      <c r="A18" s="71" t="s">
        <v>186</v>
      </c>
      <c r="B18" s="72" t="s">
        <v>187</v>
      </c>
      <c r="C18" s="621">
        <v>0</v>
      </c>
      <c r="D18" s="621"/>
      <c r="E18" s="621"/>
      <c r="F18" s="621"/>
      <c r="G18" s="621"/>
      <c r="H18" s="621"/>
      <c r="I18" s="621"/>
      <c r="J18" s="621"/>
      <c r="K18" s="618"/>
      <c r="L18" s="618"/>
      <c r="M18" s="618"/>
      <c r="N18" s="618"/>
      <c r="O18" s="618"/>
      <c r="P18" s="618"/>
      <c r="Q18" s="618"/>
      <c r="R18" s="618"/>
      <c r="S18" s="618"/>
      <c r="T18" s="618"/>
    </row>
    <row r="19" spans="1:20" x14ac:dyDescent="0.2">
      <c r="A19" s="73">
        <v>641</v>
      </c>
      <c r="B19" s="72" t="s">
        <v>188</v>
      </c>
      <c r="C19" s="621">
        <v>6954.1564471249521</v>
      </c>
      <c r="D19" s="621">
        <v>7644.2403072960687</v>
      </c>
      <c r="E19" s="621">
        <v>8720.7749517443408</v>
      </c>
      <c r="F19" s="621">
        <v>9770.9875480318751</v>
      </c>
      <c r="G19" s="621">
        <v>9882.3081614884522</v>
      </c>
      <c r="H19" s="621">
        <v>9748.9998467805435</v>
      </c>
      <c r="I19" s="621">
        <v>10074.022505877841</v>
      </c>
      <c r="J19" s="621">
        <v>10119.237341969801</v>
      </c>
      <c r="K19" s="618">
        <v>10156.172856923811</v>
      </c>
      <c r="L19" s="618">
        <v>9922.7911005119095</v>
      </c>
      <c r="M19" s="618">
        <v>9490.1395200337756</v>
      </c>
      <c r="N19" s="618">
        <v>8635.8615555220149</v>
      </c>
      <c r="O19" s="618">
        <v>8527.0406214221639</v>
      </c>
      <c r="P19" s="618">
        <v>8100.1778522718996</v>
      </c>
      <c r="Q19" s="618">
        <v>7248.7462950282516</v>
      </c>
      <c r="R19" s="618">
        <v>7173.0869059039669</v>
      </c>
      <c r="S19" s="618">
        <v>5835.2958485534382</v>
      </c>
      <c r="T19" s="618">
        <v>5427.5555382588982</v>
      </c>
    </row>
    <row r="20" spans="1:20" x14ac:dyDescent="0.2">
      <c r="A20" s="71" t="s">
        <v>353</v>
      </c>
      <c r="B20" s="72" t="s">
        <v>189</v>
      </c>
      <c r="C20" s="621">
        <v>12175.552345961618</v>
      </c>
      <c r="D20" s="621">
        <v>14949.540854591487</v>
      </c>
      <c r="E20" s="621">
        <v>17718.331847279063</v>
      </c>
      <c r="F20" s="621">
        <v>18893.712952514899</v>
      </c>
      <c r="G20" s="621">
        <v>18170.51573425861</v>
      </c>
      <c r="H20" s="621">
        <v>16834.011634811672</v>
      </c>
      <c r="I20" s="621">
        <v>16851.831689470964</v>
      </c>
      <c r="J20" s="621">
        <v>18108.14554295109</v>
      </c>
      <c r="K20" s="618">
        <v>17778.103280615444</v>
      </c>
      <c r="L20" s="618">
        <v>18988.010741753656</v>
      </c>
      <c r="M20" s="618">
        <v>21049.939566289297</v>
      </c>
      <c r="N20" s="618">
        <v>18145.765658342927</v>
      </c>
      <c r="O20" s="618">
        <v>18971.615778446314</v>
      </c>
      <c r="P20" s="618">
        <v>17821.694104321177</v>
      </c>
      <c r="Q20" s="618">
        <v>19767.073274490118</v>
      </c>
      <c r="R20" s="618">
        <v>19908.063876324315</v>
      </c>
      <c r="S20" s="618">
        <v>17832.85502730498</v>
      </c>
      <c r="T20" s="618">
        <v>19837.568575407218</v>
      </c>
    </row>
    <row r="21" spans="1:20" ht="25.5" x14ac:dyDescent="0.2">
      <c r="A21" s="71" t="s">
        <v>355</v>
      </c>
      <c r="B21" s="72" t="s">
        <v>190</v>
      </c>
      <c r="C21" s="621">
        <v>21613.192756910012</v>
      </c>
      <c r="D21" s="621">
        <v>20447.998811636193</v>
      </c>
      <c r="E21" s="621">
        <v>22808.543153410632</v>
      </c>
      <c r="F21" s="621">
        <v>25089.525794076064</v>
      </c>
      <c r="G21" s="621">
        <v>26595.423475550542</v>
      </c>
      <c r="H21" s="621">
        <v>28723.057353594584</v>
      </c>
      <c r="I21" s="621">
        <v>25333.343910377851</v>
      </c>
      <c r="J21" s="621">
        <v>25681.10553941883</v>
      </c>
      <c r="K21" s="618">
        <v>25550.213708562078</v>
      </c>
      <c r="L21" s="618">
        <v>25526.473523553748</v>
      </c>
      <c r="M21" s="618">
        <v>25110.05784597516</v>
      </c>
      <c r="N21" s="618">
        <v>24750.105311119096</v>
      </c>
      <c r="O21" s="618">
        <v>24234.237507154256</v>
      </c>
      <c r="P21" s="618">
        <v>24234.237507154256</v>
      </c>
      <c r="Q21" s="618">
        <v>21728.043922220593</v>
      </c>
      <c r="R21" s="618">
        <v>18189.473102735399</v>
      </c>
      <c r="S21" s="618">
        <v>18803.509779842803</v>
      </c>
      <c r="T21" s="618">
        <v>15944.421552893387</v>
      </c>
    </row>
    <row r="22" spans="1:20" ht="13.5" thickBot="1" x14ac:dyDescent="0.25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</row>
    <row r="23" spans="1:20" ht="14.25" x14ac:dyDescent="0.2">
      <c r="A23" s="176" t="s">
        <v>311</v>
      </c>
      <c r="B23" s="23"/>
      <c r="C23" s="42"/>
      <c r="D23" s="42"/>
      <c r="E23" s="42"/>
      <c r="F23" s="42"/>
      <c r="G23" s="42"/>
      <c r="H23" s="42"/>
      <c r="I23" s="42"/>
      <c r="J23" s="42"/>
      <c r="K23" s="59"/>
      <c r="L23" s="59"/>
      <c r="M23" s="59"/>
      <c r="N23" s="59"/>
      <c r="O23" s="59"/>
      <c r="P23" s="59"/>
      <c r="Q23" s="59"/>
      <c r="R23" s="42"/>
      <c r="S23" s="42"/>
      <c r="T23" s="42"/>
    </row>
    <row r="24" spans="1:20" ht="15" thickBot="1" x14ac:dyDescent="0.25">
      <c r="A24" s="176"/>
      <c r="B24" s="23"/>
      <c r="C24" s="42"/>
      <c r="D24" s="42"/>
      <c r="E24" s="42"/>
      <c r="F24" s="42"/>
      <c r="G24" s="42"/>
      <c r="H24" s="42"/>
      <c r="I24" s="42"/>
      <c r="J24" s="42"/>
      <c r="K24" s="59"/>
      <c r="L24" s="59"/>
      <c r="M24" s="59"/>
      <c r="N24" s="59"/>
      <c r="O24" s="59"/>
      <c r="P24" s="59"/>
      <c r="Q24" s="59"/>
      <c r="R24" s="42"/>
      <c r="S24" s="42"/>
      <c r="T24" s="42"/>
    </row>
    <row r="25" spans="1:20" ht="14.25" x14ac:dyDescent="0.2">
      <c r="A25" s="63"/>
      <c r="B25" s="37"/>
      <c r="C25" s="37"/>
      <c r="D25" s="37"/>
      <c r="E25" s="37"/>
      <c r="F25" s="37"/>
      <c r="G25" s="37"/>
      <c r="H25" s="37"/>
      <c r="I25" s="37"/>
      <c r="J25" s="37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15.75" x14ac:dyDescent="0.25">
      <c r="A26" s="67" t="s">
        <v>167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</row>
    <row r="27" spans="1:20" ht="15" x14ac:dyDescent="0.25">
      <c r="A27" s="40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</row>
    <row r="28" spans="1:20" ht="15" x14ac:dyDescent="0.25">
      <c r="A28" s="216" t="s">
        <v>155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1:20" ht="15" x14ac:dyDescent="0.2">
      <c r="A29" s="336" t="s">
        <v>344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</row>
    <row r="30" spans="1:20" ht="15" x14ac:dyDescent="0.25">
      <c r="A30" s="40" t="s">
        <v>165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</row>
    <row r="31" spans="1:20" ht="15" x14ac:dyDescent="0.25">
      <c r="A31" s="40" t="s">
        <v>157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</row>
    <row r="32" spans="1:20" ht="15.75" x14ac:dyDescent="0.25">
      <c r="A32" s="67" t="s">
        <v>163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</row>
    <row r="33" spans="1:21" ht="15.75" thickBot="1" x14ac:dyDescent="0.3">
      <c r="A33" s="46" t="s">
        <v>159</v>
      </c>
      <c r="B33" s="81" t="s">
        <v>169</v>
      </c>
      <c r="C33" s="47">
        <v>2004</v>
      </c>
      <c r="D33" s="47">
        <v>2005</v>
      </c>
      <c r="E33" s="47">
        <v>2006</v>
      </c>
      <c r="F33" s="47">
        <v>2007</v>
      </c>
      <c r="G33" s="47">
        <v>2008</v>
      </c>
      <c r="H33" s="47">
        <v>2009</v>
      </c>
      <c r="I33" s="47">
        <v>2010</v>
      </c>
      <c r="J33" s="47">
        <v>2011</v>
      </c>
      <c r="K33" s="47">
        <v>2012</v>
      </c>
      <c r="L33" s="47">
        <v>2013</v>
      </c>
      <c r="M33" s="47">
        <v>2014</v>
      </c>
      <c r="N33" s="47">
        <v>2015</v>
      </c>
      <c r="O33" s="47">
        <v>2016</v>
      </c>
      <c r="P33" s="47">
        <v>2017</v>
      </c>
      <c r="Q33" s="47">
        <v>2018</v>
      </c>
      <c r="R33" s="47">
        <v>2019</v>
      </c>
      <c r="S33" s="47">
        <v>2020</v>
      </c>
      <c r="T33" s="47">
        <v>2021</v>
      </c>
    </row>
    <row r="34" spans="1:21" x14ac:dyDescent="0.2">
      <c r="A34" s="36" t="s">
        <v>2</v>
      </c>
      <c r="B34" s="79"/>
      <c r="C34" s="221">
        <v>32655.721585794006</v>
      </c>
      <c r="D34" s="221">
        <v>36658.041629237356</v>
      </c>
      <c r="E34" s="221">
        <v>41486.182342118758</v>
      </c>
      <c r="F34" s="221">
        <v>44582.377127070853</v>
      </c>
      <c r="G34" s="221">
        <v>45080.501005780337</v>
      </c>
      <c r="H34" s="221">
        <v>43958.406563326687</v>
      </c>
      <c r="I34" s="221">
        <v>43592.569979734675</v>
      </c>
      <c r="J34" s="221">
        <v>46759.668794537909</v>
      </c>
      <c r="K34" s="221">
        <v>46191.99148809725</v>
      </c>
      <c r="L34" s="221">
        <v>47955.11028555395</v>
      </c>
      <c r="M34" s="221">
        <v>50022.256375134813</v>
      </c>
      <c r="N34" s="221">
        <v>46259.176661753401</v>
      </c>
      <c r="O34" s="221">
        <v>46970.486477001701</v>
      </c>
      <c r="P34" s="221">
        <v>45445.876326221754</v>
      </c>
      <c r="Q34" s="221">
        <v>46483.302679356195</v>
      </c>
      <c r="R34" s="221">
        <v>45424.38829256071</v>
      </c>
      <c r="S34" s="221">
        <f>SUM(S35:S46)</f>
        <v>38982.527051920079</v>
      </c>
      <c r="T34" s="221">
        <f>SUM(T35:T46)</f>
        <v>42754.516340789167</v>
      </c>
    </row>
    <row r="35" spans="1:21" ht="38.25" x14ac:dyDescent="0.2">
      <c r="A35" s="71" t="s">
        <v>170</v>
      </c>
      <c r="B35" s="72" t="s">
        <v>171</v>
      </c>
      <c r="C35" s="618">
        <v>12634.279679562263</v>
      </c>
      <c r="D35" s="618">
        <v>14648.786767446107</v>
      </c>
      <c r="E35" s="618">
        <v>16826.874024944107</v>
      </c>
      <c r="F35" s="618">
        <v>17788.945253461399</v>
      </c>
      <c r="G35" s="618">
        <v>18058.001245312542</v>
      </c>
      <c r="H35" s="618">
        <v>16925.241954659134</v>
      </c>
      <c r="I35" s="618">
        <v>17997.98136202728</v>
      </c>
      <c r="J35" s="618">
        <v>20071.161256207921</v>
      </c>
      <c r="K35" s="618">
        <v>19741.994276326164</v>
      </c>
      <c r="L35" s="618">
        <v>20906.697190816074</v>
      </c>
      <c r="M35" s="618">
        <v>21913.332923475227</v>
      </c>
      <c r="N35" s="618">
        <v>20406.536995516704</v>
      </c>
      <c r="O35" s="618">
        <v>20835.019461622112</v>
      </c>
      <c r="P35" s="618">
        <v>20518.390756821205</v>
      </c>
      <c r="Q35" s="618">
        <v>20967.880018226249</v>
      </c>
      <c r="R35" s="618">
        <v>20362.63989065693</v>
      </c>
      <c r="S35" s="618">
        <v>19035.909414521182</v>
      </c>
      <c r="T35" s="618">
        <v>22350.026109226841</v>
      </c>
    </row>
    <row r="36" spans="1:21" ht="25.5" x14ac:dyDescent="0.2">
      <c r="A36" s="71" t="s">
        <v>172</v>
      </c>
      <c r="B36" s="72" t="s">
        <v>173</v>
      </c>
      <c r="C36" s="618">
        <v>1296</v>
      </c>
      <c r="D36" s="618">
        <v>1490.3999999999996</v>
      </c>
      <c r="E36" s="618">
        <v>1263.4788029925185</v>
      </c>
      <c r="F36" s="618">
        <v>1383.6658354114711</v>
      </c>
      <c r="G36" s="618">
        <v>1466.6857855361595</v>
      </c>
      <c r="H36" s="618">
        <v>1584.0206483790523</v>
      </c>
      <c r="I36" s="618">
        <v>1742.4227132169578</v>
      </c>
      <c r="J36" s="618">
        <v>1846.9680760099754</v>
      </c>
      <c r="K36" s="618">
        <v>1957.7861605705739</v>
      </c>
      <c r="L36" s="618">
        <v>2055.6754685991027</v>
      </c>
      <c r="M36" s="618">
        <v>2209.8511287440351</v>
      </c>
      <c r="N36" s="618">
        <v>2265.0974069626363</v>
      </c>
      <c r="O36" s="618">
        <v>2310.3993551018889</v>
      </c>
      <c r="P36" s="618">
        <v>2333.5033486529078</v>
      </c>
      <c r="Q36" s="618">
        <v>2335.8368520015606</v>
      </c>
      <c r="R36" s="618">
        <v>2338.1726888535613</v>
      </c>
      <c r="S36" s="618">
        <v>323.19201995012469</v>
      </c>
      <c r="T36" s="618">
        <v>403.99002493765585</v>
      </c>
    </row>
    <row r="37" spans="1:21" ht="38.25" x14ac:dyDescent="0.2">
      <c r="A37" s="71" t="s">
        <v>174</v>
      </c>
      <c r="B37" s="72" t="s">
        <v>175</v>
      </c>
      <c r="C37" s="618"/>
      <c r="D37" s="618"/>
      <c r="E37" s="618"/>
      <c r="F37" s="618"/>
      <c r="G37" s="618"/>
      <c r="H37" s="618"/>
      <c r="I37" s="618"/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</row>
    <row r="38" spans="1:21" ht="25.5" x14ac:dyDescent="0.2">
      <c r="A38" s="71" t="s">
        <v>176</v>
      </c>
      <c r="B38" s="72" t="s">
        <v>177</v>
      </c>
      <c r="C38" s="618">
        <v>1684.2714578373439</v>
      </c>
      <c r="D38" s="618">
        <v>1913.12875395114</v>
      </c>
      <c r="E38" s="618">
        <v>1925.3583834803885</v>
      </c>
      <c r="F38" s="618">
        <v>2110.6518083614469</v>
      </c>
      <c r="G38" s="618">
        <v>2169.8933915771795</v>
      </c>
      <c r="H38" s="618">
        <v>2230.7977621688324</v>
      </c>
      <c r="I38" s="618">
        <v>1646.866650895563</v>
      </c>
      <c r="J38" s="618">
        <v>1722.472894895641</v>
      </c>
      <c r="K38" s="618">
        <v>1610.577839981268</v>
      </c>
      <c r="L38" s="618">
        <v>1440.1559619793898</v>
      </c>
      <c r="M38" s="618">
        <v>1339.6053904249095</v>
      </c>
      <c r="N38" s="618">
        <v>1235.0183230334242</v>
      </c>
      <c r="O38" s="618">
        <v>1164.7081996608108</v>
      </c>
      <c r="P38" s="618">
        <v>1068.6463647002017</v>
      </c>
      <c r="Q38" s="618">
        <v>991.86337551023394</v>
      </c>
      <c r="R38" s="618">
        <v>972.91692363218976</v>
      </c>
      <c r="S38" s="618">
        <v>353.02910488603703</v>
      </c>
      <c r="T38" s="618">
        <v>564.61663101851616</v>
      </c>
      <c r="U38" s="83"/>
    </row>
    <row r="39" spans="1:21" x14ac:dyDescent="0.2">
      <c r="A39" s="71" t="s">
        <v>178</v>
      </c>
      <c r="B39" s="72" t="s">
        <v>179</v>
      </c>
      <c r="C39" s="618"/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83"/>
    </row>
    <row r="40" spans="1:21" x14ac:dyDescent="0.2">
      <c r="A40" s="71" t="s">
        <v>180</v>
      </c>
      <c r="B40" s="72" t="s">
        <v>181</v>
      </c>
      <c r="C40" s="618"/>
      <c r="D40" s="618"/>
      <c r="E40" s="618"/>
      <c r="F40" s="618"/>
      <c r="G40" s="618"/>
      <c r="H40" s="618"/>
      <c r="I40" s="6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83"/>
    </row>
    <row r="41" spans="1:21" x14ac:dyDescent="0.2">
      <c r="A41" s="71" t="s">
        <v>182</v>
      </c>
      <c r="B41" s="72" t="s">
        <v>183</v>
      </c>
      <c r="C41" s="618">
        <v>199.75421206004071</v>
      </c>
      <c r="D41" s="618">
        <v>245.26474604322846</v>
      </c>
      <c r="E41" s="618">
        <v>294.50285588264086</v>
      </c>
      <c r="F41" s="618">
        <v>309.97351384801783</v>
      </c>
      <c r="G41" s="618">
        <v>298.10861553441373</v>
      </c>
      <c r="H41" s="618">
        <v>276.18169873309205</v>
      </c>
      <c r="I41" s="618">
        <v>276.47405762377633</v>
      </c>
      <c r="J41" s="618">
        <v>297.08535941701871</v>
      </c>
      <c r="K41" s="618">
        <v>291.67062912913684</v>
      </c>
      <c r="L41" s="618">
        <v>311.52057964455554</v>
      </c>
      <c r="M41" s="618">
        <v>345.34893962081685</v>
      </c>
      <c r="N41" s="618">
        <v>297.70256151957443</v>
      </c>
      <c r="O41" s="618">
        <v>311.25160104841837</v>
      </c>
      <c r="P41" s="618">
        <v>292.38578770223234</v>
      </c>
      <c r="Q41" s="618">
        <v>324.30201394423943</v>
      </c>
      <c r="R41" s="618">
        <v>326.61513007868757</v>
      </c>
      <c r="S41" s="618">
        <v>292.56889572995408</v>
      </c>
      <c r="T41" s="618">
        <v>325.45857201146356</v>
      </c>
      <c r="U41" s="83"/>
    </row>
    <row r="42" spans="1:21" x14ac:dyDescent="0.2">
      <c r="A42" s="71" t="s">
        <v>184</v>
      </c>
      <c r="B42" s="72" t="s">
        <v>185</v>
      </c>
      <c r="C42" s="618"/>
      <c r="D42" s="618"/>
      <c r="E42" s="618"/>
      <c r="F42" s="618"/>
      <c r="G42" s="618"/>
      <c r="H42" s="618"/>
      <c r="I42" s="618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83"/>
    </row>
    <row r="43" spans="1:21" ht="38.25" x14ac:dyDescent="0.2">
      <c r="A43" s="71" t="s">
        <v>186</v>
      </c>
      <c r="B43" s="72" t="s">
        <v>187</v>
      </c>
      <c r="C43" s="618"/>
      <c r="D43" s="618"/>
      <c r="E43" s="618"/>
      <c r="F43" s="618"/>
      <c r="G43" s="618"/>
      <c r="H43" s="618"/>
      <c r="I43" s="618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83"/>
    </row>
    <row r="44" spans="1:21" x14ac:dyDescent="0.2">
      <c r="A44" s="73">
        <v>641</v>
      </c>
      <c r="B44" s="72" t="s">
        <v>188</v>
      </c>
      <c r="C44" s="618">
        <v>2249.4833672548948</v>
      </c>
      <c r="D44" s="618">
        <v>2472.7070144749337</v>
      </c>
      <c r="E44" s="618">
        <v>2820.93714064088</v>
      </c>
      <c r="F44" s="618">
        <v>3160.6527891732171</v>
      </c>
      <c r="G44" s="618">
        <v>3196.6620262830193</v>
      </c>
      <c r="H44" s="618">
        <v>3153.5403566840851</v>
      </c>
      <c r="I44" s="618">
        <v>3258.6764822773771</v>
      </c>
      <c r="J44" s="618">
        <v>3273.3022708277726</v>
      </c>
      <c r="K44" s="618">
        <v>3285.2499207234532</v>
      </c>
      <c r="L44" s="618">
        <v>3209.7571728594976</v>
      </c>
      <c r="M44" s="618">
        <v>3069.8059736735099</v>
      </c>
      <c r="N44" s="618">
        <v>2793.4699310790047</v>
      </c>
      <c r="O44" s="618">
        <v>2758.2692732957075</v>
      </c>
      <c r="P44" s="618">
        <v>2620.1905995406946</v>
      </c>
      <c r="Q44" s="618">
        <v>2344.7752934661021</v>
      </c>
      <c r="R44" s="618">
        <v>2320.3015073633883</v>
      </c>
      <c r="S44" s="618">
        <v>1887.5619284865713</v>
      </c>
      <c r="T44" s="618">
        <v>1755.6688580414684</v>
      </c>
      <c r="U44" s="83"/>
    </row>
    <row r="45" spans="1:21" x14ac:dyDescent="0.2">
      <c r="A45" s="71" t="s">
        <v>353</v>
      </c>
      <c r="B45" s="72" t="s">
        <v>189</v>
      </c>
      <c r="C45" s="618">
        <v>7391.431115503533</v>
      </c>
      <c r="D45" s="618">
        <v>9075.4405463805415</v>
      </c>
      <c r="E45" s="618">
        <v>10756.294713334602</v>
      </c>
      <c r="F45" s="618">
        <v>11469.835111910166</v>
      </c>
      <c r="G45" s="618">
        <v>11030.802674631203</v>
      </c>
      <c r="H45" s="618">
        <v>10219.449094444206</v>
      </c>
      <c r="I45" s="618">
        <v>10230.267142180033</v>
      </c>
      <c r="J45" s="618">
        <v>10992.939507555811</v>
      </c>
      <c r="K45" s="618">
        <v>10792.580248448523</v>
      </c>
      <c r="L45" s="618">
        <v>11527.08061451225</v>
      </c>
      <c r="M45" s="618">
        <v>12778.818887945188</v>
      </c>
      <c r="N45" s="618">
        <v>11015.777608331444</v>
      </c>
      <c r="O45" s="618">
        <v>11517.127699154973</v>
      </c>
      <c r="P45" s="618">
        <v>10819.042996218308</v>
      </c>
      <c r="Q45" s="618">
        <v>12000.027293379037</v>
      </c>
      <c r="R45" s="618">
        <v>12085.618672872921</v>
      </c>
      <c r="S45" s="618">
        <v>10825.818474740856</v>
      </c>
      <c r="T45" s="618">
        <v>12042.82298312598</v>
      </c>
      <c r="U45" s="83"/>
    </row>
    <row r="46" spans="1:21" ht="25.5" x14ac:dyDescent="0.2">
      <c r="A46" s="71" t="s">
        <v>355</v>
      </c>
      <c r="B46" s="72" t="s">
        <v>190</v>
      </c>
      <c r="C46" s="618">
        <v>7200.5017535759316</v>
      </c>
      <c r="D46" s="618">
        <v>6812.3138009414097</v>
      </c>
      <c r="E46" s="618">
        <v>7598.7364208436175</v>
      </c>
      <c r="F46" s="618">
        <v>8358.652814905141</v>
      </c>
      <c r="G46" s="618">
        <v>8860.3472669058156</v>
      </c>
      <c r="H46" s="618">
        <v>9569.1750482582793</v>
      </c>
      <c r="I46" s="618">
        <v>8439.8815715136861</v>
      </c>
      <c r="J46" s="618">
        <v>8555.7394296237708</v>
      </c>
      <c r="K46" s="618">
        <v>8512.1324129181303</v>
      </c>
      <c r="L46" s="618">
        <v>8504.2232971430876</v>
      </c>
      <c r="M46" s="618">
        <v>8365.4931312511235</v>
      </c>
      <c r="N46" s="618">
        <v>8245.5738353106135</v>
      </c>
      <c r="O46" s="618">
        <v>8073.7108871177952</v>
      </c>
      <c r="P46" s="618">
        <v>8073.7108871177952</v>
      </c>
      <c r="Q46" s="618">
        <v>7238.764773136274</v>
      </c>
      <c r="R46" s="618">
        <v>6059.8790028833037</v>
      </c>
      <c r="S46" s="618">
        <v>6264.4472136053519</v>
      </c>
      <c r="T46" s="618">
        <v>5311.933162427249</v>
      </c>
      <c r="U46" s="83"/>
    </row>
    <row r="47" spans="1:21" ht="13.5" thickBot="1" x14ac:dyDescent="0.25">
      <c r="A47" s="86"/>
      <c r="B47" s="87"/>
      <c r="C47" s="619"/>
      <c r="D47" s="619"/>
      <c r="E47" s="619"/>
      <c r="F47" s="619"/>
      <c r="G47" s="619"/>
      <c r="H47" s="619"/>
      <c r="I47" s="619"/>
      <c r="J47" s="619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85"/>
    </row>
    <row r="48" spans="1:21" ht="14.25" x14ac:dyDescent="0.2">
      <c r="A48" s="176" t="s">
        <v>311</v>
      </c>
      <c r="B48" s="23"/>
      <c r="C48" s="42"/>
      <c r="D48" s="42"/>
      <c r="E48" s="42"/>
      <c r="F48" s="42"/>
      <c r="G48" s="42"/>
      <c r="H48" s="42"/>
      <c r="I48" s="42"/>
      <c r="J48" s="42"/>
      <c r="K48" s="59"/>
      <c r="L48" s="59"/>
      <c r="M48" s="59"/>
      <c r="N48" s="59"/>
      <c r="O48" s="59"/>
      <c r="P48" s="59"/>
      <c r="Q48" s="59"/>
      <c r="R48" s="42"/>
      <c r="S48" s="42"/>
      <c r="T48" s="42"/>
      <c r="U48" s="88"/>
    </row>
    <row r="49" spans="1:20" ht="14.25" x14ac:dyDescent="0.2">
      <c r="A49" s="23"/>
      <c r="B49" s="23"/>
      <c r="C49" s="42"/>
      <c r="D49" s="42"/>
      <c r="E49" s="42"/>
      <c r="F49" s="42"/>
      <c r="G49" s="42"/>
      <c r="H49" s="42"/>
      <c r="I49" s="42"/>
      <c r="J49" s="42"/>
      <c r="K49" s="59"/>
      <c r="L49" s="59"/>
      <c r="M49" s="59"/>
      <c r="N49" s="59"/>
      <c r="O49" s="59"/>
      <c r="P49" s="59"/>
      <c r="Q49" s="59"/>
      <c r="R49" s="42"/>
      <c r="S49" s="42"/>
      <c r="T49" s="42"/>
    </row>
    <row r="50" spans="1:20" ht="15" thickBot="1" x14ac:dyDescent="0.25">
      <c r="A50" s="23"/>
      <c r="B50" s="23"/>
      <c r="C50" s="42"/>
      <c r="D50" s="42"/>
      <c r="E50" s="42"/>
      <c r="F50" s="42"/>
      <c r="G50" s="42"/>
      <c r="H50" s="42"/>
      <c r="I50" s="42"/>
      <c r="J50" s="42"/>
      <c r="K50" s="59"/>
      <c r="L50" s="59"/>
      <c r="M50" s="59"/>
      <c r="N50" s="59"/>
      <c r="O50" s="59"/>
      <c r="P50" s="59"/>
      <c r="Q50" s="59"/>
      <c r="R50" s="42"/>
      <c r="S50" s="42"/>
      <c r="T50" s="42"/>
    </row>
    <row r="51" spans="1:20" ht="15.75" x14ac:dyDescent="0.25">
      <c r="A51" s="364" t="s">
        <v>167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</row>
    <row r="52" spans="1:20" ht="15" x14ac:dyDescent="0.25">
      <c r="A52" s="40" t="s">
        <v>155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</row>
    <row r="53" spans="1:20" ht="15" x14ac:dyDescent="0.2">
      <c r="A53" s="336" t="s">
        <v>344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</row>
    <row r="54" spans="1:20" ht="15" x14ac:dyDescent="0.25">
      <c r="A54" s="40" t="s">
        <v>165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</row>
    <row r="55" spans="1:20" ht="15" x14ac:dyDescent="0.25">
      <c r="A55" s="40" t="s">
        <v>157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</row>
    <row r="56" spans="1:20" ht="15.75" x14ac:dyDescent="0.25">
      <c r="A56" s="370" t="s">
        <v>191</v>
      </c>
      <c r="B56" s="76"/>
      <c r="C56" s="89"/>
      <c r="D56" s="89"/>
      <c r="E56" s="89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</row>
    <row r="57" spans="1:20" ht="15.75" x14ac:dyDescent="0.2">
      <c r="A57" s="75"/>
      <c r="B57" s="76"/>
      <c r="C57" s="89"/>
      <c r="D57" s="89"/>
      <c r="E57" s="89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</row>
    <row r="58" spans="1:20" ht="15.75" thickBot="1" x14ac:dyDescent="0.3">
      <c r="A58" s="46" t="s">
        <v>159</v>
      </c>
      <c r="B58" s="81" t="s">
        <v>169</v>
      </c>
      <c r="C58" s="47">
        <v>2004</v>
      </c>
      <c r="D58" s="47">
        <v>2005</v>
      </c>
      <c r="E58" s="47">
        <v>2006</v>
      </c>
      <c r="F58" s="47">
        <v>2007</v>
      </c>
      <c r="G58" s="47">
        <v>2008</v>
      </c>
      <c r="H58" s="47">
        <v>2009</v>
      </c>
      <c r="I58" s="47">
        <v>2010</v>
      </c>
      <c r="J58" s="47">
        <v>2011</v>
      </c>
      <c r="K58" s="47">
        <v>2012</v>
      </c>
      <c r="L58" s="47">
        <v>2013</v>
      </c>
      <c r="M58" s="47">
        <v>2014</v>
      </c>
      <c r="N58" s="47">
        <v>2015</v>
      </c>
      <c r="O58" s="47">
        <v>2016</v>
      </c>
      <c r="P58" s="47">
        <v>2017</v>
      </c>
      <c r="Q58" s="47">
        <v>2018</v>
      </c>
      <c r="R58" s="47">
        <v>2019</v>
      </c>
      <c r="S58" s="47">
        <v>2020</v>
      </c>
      <c r="T58" s="47">
        <v>2021</v>
      </c>
    </row>
    <row r="59" spans="1:20" x14ac:dyDescent="0.2">
      <c r="A59" s="36" t="s">
        <v>2</v>
      </c>
      <c r="B59" s="79"/>
      <c r="C59" s="453">
        <f t="shared" ref="C59:T59" si="0">SUM(C60:C71)</f>
        <v>51239.869580666054</v>
      </c>
      <c r="D59" s="453">
        <f t="shared" si="0"/>
        <v>50122.684503429366</v>
      </c>
      <c r="E59" s="453">
        <f t="shared" si="0"/>
        <v>56233.316340329155</v>
      </c>
      <c r="F59" s="453">
        <f t="shared" si="0"/>
        <v>60719.601538357063</v>
      </c>
      <c r="G59" s="453">
        <f t="shared" si="0"/>
        <v>62078.026342406585</v>
      </c>
      <c r="H59" s="453">
        <f t="shared" si="0"/>
        <v>61571.998153629727</v>
      </c>
      <c r="I59" s="453">
        <f t="shared" si="0"/>
        <v>60363.672622888444</v>
      </c>
      <c r="J59" s="453">
        <f t="shared" si="0"/>
        <v>64247.583511477351</v>
      </c>
      <c r="K59" s="453">
        <f t="shared" si="0"/>
        <v>63597.164928113249</v>
      </c>
      <c r="L59" s="453">
        <f t="shared" si="0"/>
        <v>65407.452095982131</v>
      </c>
      <c r="M59" s="453">
        <f t="shared" si="0"/>
        <v>67149.861706837823</v>
      </c>
      <c r="N59" s="453">
        <f t="shared" si="0"/>
        <v>62992.306044722762</v>
      </c>
      <c r="O59" s="453">
        <f t="shared" si="0"/>
        <v>63465.787561242279</v>
      </c>
      <c r="P59" s="453">
        <f t="shared" si="0"/>
        <v>62156.423901585353</v>
      </c>
      <c r="Q59" s="453">
        <f t="shared" si="0"/>
        <v>61221.390642754355</v>
      </c>
      <c r="R59" s="453">
        <f t="shared" si="0"/>
        <v>58018.90390781645</v>
      </c>
      <c r="S59" s="453">
        <f t="shared" si="0"/>
        <v>50896.558352231274</v>
      </c>
      <c r="T59" s="453">
        <f t="shared" si="0"/>
        <v>54508.322004157868</v>
      </c>
    </row>
    <row r="60" spans="1:20" ht="38.25" x14ac:dyDescent="0.2">
      <c r="A60" s="71" t="s">
        <v>170</v>
      </c>
      <c r="B60" s="72" t="s">
        <v>171</v>
      </c>
      <c r="C60" s="91">
        <v>17231.476505376355</v>
      </c>
      <c r="D60" s="91">
        <v>19978.996145212855</v>
      </c>
      <c r="E60" s="91">
        <v>22949.617372234545</v>
      </c>
      <c r="F60" s="91">
        <v>24261.754525372871</v>
      </c>
      <c r="G60" s="91">
        <v>24628.711100642726</v>
      </c>
      <c r="H60" s="91">
        <v>23083.778140616851</v>
      </c>
      <c r="I60" s="91">
        <v>24546.851965423612</v>
      </c>
      <c r="J60" s="91">
        <v>27374.393506694138</v>
      </c>
      <c r="K60" s="91">
        <v>26925.453541453899</v>
      </c>
      <c r="L60" s="91">
        <v>28513.953354327405</v>
      </c>
      <c r="M60" s="91">
        <v>29886.870561855099</v>
      </c>
      <c r="N60" s="91">
        <v>27831.801393723967</v>
      </c>
      <c r="O60" s="91">
        <v>28416.194468352885</v>
      </c>
      <c r="P60" s="91">
        <v>27984.355042118685</v>
      </c>
      <c r="Q60" s="91">
        <v>28597.398590604418</v>
      </c>
      <c r="R60" s="91">
        <v>27771.931583158606</v>
      </c>
      <c r="S60" s="91">
        <v>25962.447733795856</v>
      </c>
      <c r="T60" s="91">
        <v>30482.461965653878</v>
      </c>
    </row>
    <row r="61" spans="1:20" ht="25.5" x14ac:dyDescent="0.2">
      <c r="A61" s="71" t="s">
        <v>172</v>
      </c>
      <c r="B61" s="72" t="s">
        <v>173</v>
      </c>
      <c r="C61" s="91">
        <v>1943.9999999999995</v>
      </c>
      <c r="D61" s="91">
        <v>2235.5999999999995</v>
      </c>
      <c r="E61" s="91">
        <v>1895.2182044887777</v>
      </c>
      <c r="F61" s="91">
        <v>2075.4987531172064</v>
      </c>
      <c r="G61" s="91">
        <v>2200.0286783042393</v>
      </c>
      <c r="H61" s="91">
        <v>2376.0309725685784</v>
      </c>
      <c r="I61" s="91">
        <v>2613.6340698254362</v>
      </c>
      <c r="J61" s="91">
        <v>2770.4521140149627</v>
      </c>
      <c r="K61" s="91">
        <v>2936.6792408558604</v>
      </c>
      <c r="L61" s="91">
        <v>3083.5132028986536</v>
      </c>
      <c r="M61" s="91">
        <v>3314.7766931160522</v>
      </c>
      <c r="N61" s="91">
        <v>3397.6461104439541</v>
      </c>
      <c r="O61" s="91">
        <v>3465.5990326528331</v>
      </c>
      <c r="P61" s="91">
        <v>3500.255022979361</v>
      </c>
      <c r="Q61" s="91">
        <v>3503.7552780023402</v>
      </c>
      <c r="R61" s="91">
        <v>3507.259033280342</v>
      </c>
      <c r="S61" s="91">
        <v>484.788029925187</v>
      </c>
      <c r="T61" s="91">
        <v>605.9850374064838</v>
      </c>
    </row>
    <row r="62" spans="1:20" ht="38.25" x14ac:dyDescent="0.2">
      <c r="A62" s="71" t="s">
        <v>174</v>
      </c>
      <c r="B62" s="72" t="s">
        <v>175</v>
      </c>
      <c r="C62" s="91">
        <v>0</v>
      </c>
      <c r="D62" s="91">
        <v>0</v>
      </c>
      <c r="E62" s="91">
        <v>0</v>
      </c>
      <c r="F62" s="91">
        <v>0</v>
      </c>
      <c r="G62" s="91">
        <v>0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91">
        <v>0</v>
      </c>
      <c r="R62" s="91">
        <v>0</v>
      </c>
      <c r="S62" s="91">
        <v>0</v>
      </c>
      <c r="T62" s="91">
        <v>0</v>
      </c>
    </row>
    <row r="63" spans="1:20" ht="25.5" x14ac:dyDescent="0.2">
      <c r="A63" s="71" t="s">
        <v>176</v>
      </c>
      <c r="B63" s="72" t="s">
        <v>177</v>
      </c>
      <c r="C63" s="91">
        <v>2526.4071867560156</v>
      </c>
      <c r="D63" s="91">
        <v>2869.6931309267097</v>
      </c>
      <c r="E63" s="91">
        <v>2888.0375752205828</v>
      </c>
      <c r="F63" s="91">
        <v>3165.9777125421701</v>
      </c>
      <c r="G63" s="91">
        <v>3254.8400873657693</v>
      </c>
      <c r="H63" s="91">
        <v>3346.1966432532481</v>
      </c>
      <c r="I63" s="91">
        <v>2470.2999763433445</v>
      </c>
      <c r="J63" s="91">
        <v>2583.7093423434617</v>
      </c>
      <c r="K63" s="91">
        <v>2415.866759971902</v>
      </c>
      <c r="L63" s="91">
        <v>2160.2339429690842</v>
      </c>
      <c r="M63" s="91">
        <v>2009.4080856373641</v>
      </c>
      <c r="N63" s="91">
        <v>1852.5274845501358</v>
      </c>
      <c r="O63" s="91">
        <v>1747.062299491216</v>
      </c>
      <c r="P63" s="91">
        <v>1602.9695470503027</v>
      </c>
      <c r="Q63" s="91">
        <v>1487.7950632653508</v>
      </c>
      <c r="R63" s="91">
        <v>1459.3753854482845</v>
      </c>
      <c r="S63" s="91">
        <v>529.54365732905558</v>
      </c>
      <c r="T63" s="91">
        <v>846.9249465277743</v>
      </c>
    </row>
    <row r="64" spans="1:20" x14ac:dyDescent="0.2">
      <c r="A64" s="71" t="s">
        <v>178</v>
      </c>
      <c r="B64" s="72" t="s">
        <v>179</v>
      </c>
      <c r="C64" s="91">
        <v>653.8623097611528</v>
      </c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91">
        <v>0</v>
      </c>
      <c r="R64" s="91">
        <v>0</v>
      </c>
      <c r="S64" s="91">
        <v>0</v>
      </c>
      <c r="T64" s="91">
        <v>0</v>
      </c>
    </row>
    <row r="65" spans="1:20" x14ac:dyDescent="0.2">
      <c r="A65" s="71" t="s">
        <v>180</v>
      </c>
      <c r="B65" s="72" t="s">
        <v>181</v>
      </c>
      <c r="C65" s="91">
        <v>4691.8196328464273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</row>
    <row r="66" spans="1:20" x14ac:dyDescent="0.2">
      <c r="A66" s="71" t="s">
        <v>182</v>
      </c>
      <c r="B66" s="72" t="s">
        <v>183</v>
      </c>
      <c r="C66" s="91">
        <v>290.81863226388282</v>
      </c>
      <c r="D66" s="91">
        <v>357.07661556293556</v>
      </c>
      <c r="E66" s="91">
        <v>428.7615107703154</v>
      </c>
      <c r="F66" s="91">
        <v>451.28496869049656</v>
      </c>
      <c r="G66" s="91">
        <v>434.01107261627885</v>
      </c>
      <c r="H66" s="91">
        <v>402.08806139082526</v>
      </c>
      <c r="I66" s="91">
        <v>402.51370154049795</v>
      </c>
      <c r="J66" s="91">
        <v>432.52133209242436</v>
      </c>
      <c r="K66" s="91">
        <v>424.63812182036099</v>
      </c>
      <c r="L66" s="91">
        <v>453.53731448251466</v>
      </c>
      <c r="M66" s="91">
        <v>502.7874268008951</v>
      </c>
      <c r="N66" s="91">
        <v>433.41990574173343</v>
      </c>
      <c r="O66" s="91">
        <v>453.14571329107969</v>
      </c>
      <c r="P66" s="91">
        <v>425.6793085664853</v>
      </c>
      <c r="Q66" s="91">
        <v>472.14557912470161</v>
      </c>
      <c r="R66" s="91">
        <v>475.51320408514812</v>
      </c>
      <c r="S66" s="91">
        <v>425.94589231272721</v>
      </c>
      <c r="T66" s="91">
        <v>473.82939160492487</v>
      </c>
    </row>
    <row r="67" spans="1:20" x14ac:dyDescent="0.2">
      <c r="A67" s="71" t="s">
        <v>184</v>
      </c>
      <c r="B67" s="72" t="s">
        <v>185</v>
      </c>
      <c r="C67" s="91">
        <v>0</v>
      </c>
      <c r="D67" s="91">
        <v>0</v>
      </c>
      <c r="E67" s="91">
        <v>0</v>
      </c>
      <c r="F67" s="91">
        <v>0</v>
      </c>
      <c r="G67" s="91">
        <v>0</v>
      </c>
      <c r="H67" s="91">
        <v>0</v>
      </c>
      <c r="I67" s="91">
        <v>0</v>
      </c>
      <c r="J67" s="91">
        <v>0</v>
      </c>
      <c r="K67" s="91">
        <v>0</v>
      </c>
      <c r="L67" s="91">
        <v>0</v>
      </c>
      <c r="M67" s="91">
        <v>0</v>
      </c>
      <c r="N67" s="91">
        <v>0</v>
      </c>
      <c r="O67" s="91">
        <v>0</v>
      </c>
      <c r="P67" s="91">
        <v>0</v>
      </c>
      <c r="Q67" s="91">
        <v>0</v>
      </c>
      <c r="R67" s="91">
        <v>0</v>
      </c>
      <c r="S67" s="91">
        <v>0</v>
      </c>
      <c r="T67" s="91">
        <v>0</v>
      </c>
    </row>
    <row r="68" spans="1:20" ht="38.25" x14ac:dyDescent="0.2">
      <c r="A68" s="71" t="s">
        <v>186</v>
      </c>
      <c r="B68" s="72" t="s">
        <v>187</v>
      </c>
      <c r="C68" s="91">
        <v>0</v>
      </c>
      <c r="D68" s="91">
        <v>0</v>
      </c>
      <c r="E68" s="91">
        <v>0</v>
      </c>
      <c r="F68" s="91">
        <v>0</v>
      </c>
      <c r="G68" s="91">
        <v>0</v>
      </c>
      <c r="H68" s="91">
        <v>0</v>
      </c>
      <c r="I68" s="91">
        <v>0</v>
      </c>
      <c r="J68" s="91">
        <v>0</v>
      </c>
      <c r="K68" s="91">
        <v>0</v>
      </c>
      <c r="L68" s="91">
        <v>0</v>
      </c>
      <c r="M68" s="91">
        <v>0</v>
      </c>
      <c r="N68" s="91">
        <v>0</v>
      </c>
      <c r="O68" s="91">
        <v>0</v>
      </c>
      <c r="P68" s="91">
        <v>0</v>
      </c>
      <c r="Q68" s="91">
        <v>0</v>
      </c>
      <c r="R68" s="91">
        <v>0</v>
      </c>
      <c r="S68" s="91">
        <v>0</v>
      </c>
      <c r="T68" s="91">
        <v>0</v>
      </c>
    </row>
    <row r="69" spans="1:20" x14ac:dyDescent="0.2">
      <c r="A69" s="73">
        <v>641</v>
      </c>
      <c r="B69" s="72" t="s">
        <v>188</v>
      </c>
      <c r="C69" s="91">
        <v>4704.6730798700573</v>
      </c>
      <c r="D69" s="91">
        <v>5171.5332928211355</v>
      </c>
      <c r="E69" s="91">
        <v>5899.8378111034608</v>
      </c>
      <c r="F69" s="91">
        <v>6610.3347588586585</v>
      </c>
      <c r="G69" s="91">
        <v>6685.646135205433</v>
      </c>
      <c r="H69" s="91">
        <v>6595.4594900964585</v>
      </c>
      <c r="I69" s="91">
        <v>6815.3460236004648</v>
      </c>
      <c r="J69" s="91">
        <v>6845.9350711420284</v>
      </c>
      <c r="K69" s="91">
        <v>6870.922936200358</v>
      </c>
      <c r="L69" s="91">
        <v>6713.0339276524119</v>
      </c>
      <c r="M69" s="91">
        <v>6420.3335463602652</v>
      </c>
      <c r="N69" s="91">
        <v>5842.3916244430102</v>
      </c>
      <c r="O69" s="91">
        <v>5768.7713481264564</v>
      </c>
      <c r="P69" s="91">
        <v>5479.9872527312054</v>
      </c>
      <c r="Q69" s="91">
        <v>4903.9710015621495</v>
      </c>
      <c r="R69" s="91">
        <v>4852.7853985405782</v>
      </c>
      <c r="S69" s="91">
        <v>3947.7339200668666</v>
      </c>
      <c r="T69" s="91">
        <v>3671.8866802174298</v>
      </c>
    </row>
    <row r="70" spans="1:20" x14ac:dyDescent="0.2">
      <c r="A70" s="71" t="s">
        <v>353</v>
      </c>
      <c r="B70" s="72" t="s">
        <v>189</v>
      </c>
      <c r="C70" s="91">
        <v>4784.1212304580849</v>
      </c>
      <c r="D70" s="91">
        <v>5874.1003082109455</v>
      </c>
      <c r="E70" s="91">
        <v>6962.0371339444609</v>
      </c>
      <c r="F70" s="91">
        <v>7423.8778406047331</v>
      </c>
      <c r="G70" s="91">
        <v>7139.7130596274073</v>
      </c>
      <c r="H70" s="91">
        <v>6614.5625403674658</v>
      </c>
      <c r="I70" s="91">
        <v>6621.5645472909309</v>
      </c>
      <c r="J70" s="91">
        <v>7115.2060353952784</v>
      </c>
      <c r="K70" s="91">
        <v>6985.5230321669205</v>
      </c>
      <c r="L70" s="91">
        <v>7460.9301272414068</v>
      </c>
      <c r="M70" s="91">
        <v>8271.1206783441085</v>
      </c>
      <c r="N70" s="91">
        <v>7129.9880500114832</v>
      </c>
      <c r="O70" s="91">
        <v>7454.4880792913409</v>
      </c>
      <c r="P70" s="91">
        <v>7002.6511081028693</v>
      </c>
      <c r="Q70" s="91">
        <v>7767.0459811110813</v>
      </c>
      <c r="R70" s="91">
        <v>7822.4452034513943</v>
      </c>
      <c r="S70" s="91">
        <v>7007.0365525641246</v>
      </c>
      <c r="T70" s="91">
        <v>7794.7455922812387</v>
      </c>
    </row>
    <row r="71" spans="1:20" ht="25.5" x14ac:dyDescent="0.2">
      <c r="A71" s="71" t="s">
        <v>355</v>
      </c>
      <c r="B71" s="72" t="s">
        <v>190</v>
      </c>
      <c r="C71" s="91">
        <v>14412.691003334079</v>
      </c>
      <c r="D71" s="91">
        <v>13635.685010694782</v>
      </c>
      <c r="E71" s="91">
        <v>15209.806732567014</v>
      </c>
      <c r="F71" s="91">
        <v>16730.872979170923</v>
      </c>
      <c r="G71" s="91">
        <v>17735.076208644728</v>
      </c>
      <c r="H71" s="91">
        <v>19153.882305336305</v>
      </c>
      <c r="I71" s="91">
        <v>16893.462338864163</v>
      </c>
      <c r="J71" s="91">
        <v>17125.366109795061</v>
      </c>
      <c r="K71" s="91">
        <v>17038.081295643948</v>
      </c>
      <c r="L71" s="91">
        <v>17022.250226410659</v>
      </c>
      <c r="M71" s="91">
        <v>16744.564714724038</v>
      </c>
      <c r="N71" s="91">
        <v>16504.531475808482</v>
      </c>
      <c r="O71" s="91">
        <v>16160.52662003646</v>
      </c>
      <c r="P71" s="91">
        <v>16160.52662003646</v>
      </c>
      <c r="Q71" s="91">
        <v>14489.279149084319</v>
      </c>
      <c r="R71" s="91">
        <v>12129.594099852096</v>
      </c>
      <c r="S71" s="91">
        <v>12539.062566237451</v>
      </c>
      <c r="T71" s="91">
        <v>10632.488390466138</v>
      </c>
    </row>
    <row r="72" spans="1:20" ht="13.5" thickBot="1" x14ac:dyDescent="0.25">
      <c r="A72" s="86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</row>
    <row r="73" spans="1:20" x14ac:dyDescent="0.2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</row>
    <row r="74" spans="1:20" x14ac:dyDescent="0.2">
      <c r="A74" s="176" t="s">
        <v>311</v>
      </c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</row>
    <row r="75" spans="1:20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</row>
    <row r="76" spans="1:20" x14ac:dyDescent="0.2">
      <c r="A76" s="23"/>
      <c r="B76" s="23"/>
      <c r="C76" s="401"/>
      <c r="D76" s="401"/>
      <c r="E76" s="401"/>
      <c r="F76" s="401"/>
      <c r="G76" s="401"/>
      <c r="H76" s="401"/>
      <c r="I76" s="401"/>
      <c r="J76" s="401"/>
      <c r="K76" s="401"/>
      <c r="L76" s="401"/>
      <c r="M76" s="401"/>
      <c r="N76" s="401"/>
      <c r="O76" s="401"/>
      <c r="P76" s="401"/>
      <c r="Q76" s="401"/>
      <c r="R76" s="401"/>
      <c r="S76" s="500"/>
    </row>
    <row r="77" spans="1:20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</row>
    <row r="78" spans="1:20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</row>
    <row r="79" spans="1:20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</row>
    <row r="80" spans="1:20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</row>
    <row r="81" spans="1:18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</row>
    <row r="82" spans="1:18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</row>
    <row r="83" spans="1:18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</row>
    <row r="84" spans="1:18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</row>
    <row r="85" spans="1:18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</row>
    <row r="86" spans="1:18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</row>
    <row r="87" spans="1:18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</row>
    <row r="88" spans="1:18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</row>
    <row r="89" spans="1:18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</row>
    <row r="90" spans="1:18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</row>
    <row r="91" spans="1:18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</row>
    <row r="92" spans="1:18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</row>
    <row r="93" spans="1:18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</row>
    <row r="94" spans="1:18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</row>
    <row r="95" spans="1:18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</row>
    <row r="96" spans="1:18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</row>
    <row r="97" spans="1:18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</row>
    <row r="98" spans="1:18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</row>
    <row r="99" spans="1:18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</row>
    <row r="100" spans="1:18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</row>
    <row r="101" spans="1:18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</row>
    <row r="102" spans="1:18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</row>
    <row r="103" spans="1:18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</row>
    <row r="104" spans="1:18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</row>
    <row r="105" spans="1:18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</row>
    <row r="106" spans="1:18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</row>
    <row r="107" spans="1:18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</row>
    <row r="108" spans="1:18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</row>
    <row r="109" spans="1:18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</row>
    <row r="110" spans="1:18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</row>
    <row r="111" spans="1:18" x14ac:dyDescent="0.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</row>
    <row r="112" spans="1:18" x14ac:dyDescent="0.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</row>
    <row r="113" spans="1:18" x14ac:dyDescent="0.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</row>
    <row r="114" spans="1:18" x14ac:dyDescent="0.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</row>
    <row r="115" spans="1:18" x14ac:dyDescent="0.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</row>
    <row r="116" spans="1:18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</row>
    <row r="117" spans="1:18" x14ac:dyDescent="0.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</row>
  </sheetData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V79"/>
  <sheetViews>
    <sheetView workbookViewId="0"/>
  </sheetViews>
  <sheetFormatPr baseColWidth="10" defaultRowHeight="12.75" x14ac:dyDescent="0.2"/>
  <cols>
    <col min="1" max="1" width="11" style="29"/>
    <col min="2" max="2" width="44.625" style="29" customWidth="1"/>
    <col min="3" max="16" width="11.5" style="29" customWidth="1"/>
    <col min="17" max="18" width="12.75" style="29" customWidth="1"/>
    <col min="19" max="19" width="13" style="29" customWidth="1"/>
    <col min="20" max="16384" width="11" style="29"/>
  </cols>
  <sheetData>
    <row r="1" spans="1:20" ht="15.75" x14ac:dyDescent="0.25">
      <c r="A1" s="364" t="s">
        <v>167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15" x14ac:dyDescent="0.25">
      <c r="A2" s="40" t="s">
        <v>155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5" x14ac:dyDescent="0.2">
      <c r="A3" s="336" t="s">
        <v>344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5">
      <c r="A4" s="40" t="s">
        <v>156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ht="15" x14ac:dyDescent="0.25">
      <c r="A5" s="40" t="s">
        <v>157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5" x14ac:dyDescent="0.25">
      <c r="A6" s="40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ht="15.75" x14ac:dyDescent="0.25">
      <c r="A7" s="67" t="s">
        <v>168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15.75" thickBot="1" x14ac:dyDescent="0.3">
      <c r="A8" s="46" t="s">
        <v>159</v>
      </c>
      <c r="B8" s="81" t="s">
        <v>169</v>
      </c>
      <c r="C8" s="47">
        <v>2004</v>
      </c>
      <c r="D8" s="47">
        <v>2005</v>
      </c>
      <c r="E8" s="47">
        <v>2006</v>
      </c>
      <c r="F8" s="47">
        <v>2007</v>
      </c>
      <c r="G8" s="47">
        <v>2008</v>
      </c>
      <c r="H8" s="47">
        <v>2009</v>
      </c>
      <c r="I8" s="47">
        <v>2010</v>
      </c>
      <c r="J8" s="47">
        <v>2011</v>
      </c>
      <c r="K8" s="47">
        <v>2012</v>
      </c>
      <c r="L8" s="47">
        <v>2013</v>
      </c>
      <c r="M8" s="47">
        <v>2014</v>
      </c>
      <c r="N8" s="47">
        <v>2015</v>
      </c>
      <c r="O8" s="47">
        <v>2016</v>
      </c>
      <c r="P8" s="47">
        <v>2017</v>
      </c>
      <c r="Q8" s="47">
        <v>2018</v>
      </c>
      <c r="R8" s="47">
        <v>2019</v>
      </c>
      <c r="S8" s="47">
        <v>2020</v>
      </c>
      <c r="T8" s="47">
        <v>2021</v>
      </c>
    </row>
    <row r="9" spans="1:20" ht="13.5" thickBot="1" x14ac:dyDescent="0.25">
      <c r="A9" s="454" t="s">
        <v>2</v>
      </c>
      <c r="B9" s="115"/>
      <c r="C9" s="456">
        <v>83895.591166460057</v>
      </c>
      <c r="D9" s="456">
        <v>95594.939847597256</v>
      </c>
      <c r="E9" s="456">
        <v>125476.2465767492</v>
      </c>
      <c r="F9" s="456">
        <v>155440.14213521298</v>
      </c>
      <c r="G9" s="456">
        <v>174513.20370905296</v>
      </c>
      <c r="H9" s="456">
        <v>185750.3263164481</v>
      </c>
      <c r="I9" s="456">
        <v>195274.57326322288</v>
      </c>
      <c r="J9" s="456">
        <v>255126.73719464807</v>
      </c>
      <c r="K9" s="456">
        <v>287701.1080029083</v>
      </c>
      <c r="L9" s="456">
        <v>350929.10988666327</v>
      </c>
      <c r="M9" s="456">
        <v>501195.46834804257</v>
      </c>
      <c r="N9" s="456">
        <v>492223.66285725456</v>
      </c>
      <c r="O9" s="456">
        <v>621711.81572230021</v>
      </c>
      <c r="P9" s="456">
        <v>702895.52703661332</v>
      </c>
      <c r="Q9" s="456">
        <v>1040712.8811538371</v>
      </c>
      <c r="R9" s="456">
        <f>SUM(R10:R21)</f>
        <v>1553793.8181759804</v>
      </c>
      <c r="S9" s="456">
        <f t="shared" ref="S9:T9" si="0">SUM(S10:S21)</f>
        <v>1865346.5607020378</v>
      </c>
      <c r="T9" s="456">
        <f t="shared" si="0"/>
        <v>3140951.9012549329</v>
      </c>
    </row>
    <row r="10" spans="1:20" ht="25.5" x14ac:dyDescent="0.2">
      <c r="A10" s="71" t="s">
        <v>170</v>
      </c>
      <c r="B10" s="72" t="s">
        <v>171</v>
      </c>
      <c r="C10" s="618">
        <v>29865.756184938618</v>
      </c>
      <c r="D10" s="618">
        <v>37298.710376358657</v>
      </c>
      <c r="E10" s="618">
        <v>45249.787204923283</v>
      </c>
      <c r="F10" s="618">
        <v>54375.027381301756</v>
      </c>
      <c r="G10" s="618">
        <v>59811.327441358408</v>
      </c>
      <c r="H10" s="618">
        <v>63680.317216486867</v>
      </c>
      <c r="I10" s="618">
        <v>78375.822181467738</v>
      </c>
      <c r="J10" s="618">
        <v>104090.14694420407</v>
      </c>
      <c r="K10" s="618">
        <v>117028.57723608667</v>
      </c>
      <c r="L10" s="618">
        <v>140296.09345798817</v>
      </c>
      <c r="M10" s="618">
        <v>200452.38611553222</v>
      </c>
      <c r="N10" s="618">
        <v>197116.78062880269</v>
      </c>
      <c r="O10" s="618">
        <v>252143.99716305788</v>
      </c>
      <c r="P10" s="618">
        <v>289027.1731667546</v>
      </c>
      <c r="Q10" s="618">
        <v>459436.82413773588</v>
      </c>
      <c r="R10" s="618">
        <v>714893.41964073596</v>
      </c>
      <c r="S10" s="618">
        <v>899874.4629135729</v>
      </c>
      <c r="T10" s="618">
        <v>1754307.4806424647</v>
      </c>
    </row>
    <row r="11" spans="1:20" ht="25.5" x14ac:dyDescent="0.2">
      <c r="A11" s="71" t="s">
        <v>172</v>
      </c>
      <c r="B11" s="72" t="s">
        <v>173</v>
      </c>
      <c r="C11" s="618">
        <v>3239.9999999999995</v>
      </c>
      <c r="D11" s="618">
        <v>4284.8999999999987</v>
      </c>
      <c r="E11" s="618">
        <v>5641.0526418329164</v>
      </c>
      <c r="F11" s="618">
        <v>6765.2931733167061</v>
      </c>
      <c r="G11" s="618">
        <v>7601.4838622194511</v>
      </c>
      <c r="H11" s="618">
        <v>8866.3711884089244</v>
      </c>
      <c r="I11" s="618">
        <v>10728.3091379748</v>
      </c>
      <c r="J11" s="618">
        <v>12509.208454878617</v>
      </c>
      <c r="K11" s="618">
        <v>14585.737058388468</v>
      </c>
      <c r="L11" s="618">
        <v>16846.526302438684</v>
      </c>
      <c r="M11" s="618">
        <v>21732.018930145903</v>
      </c>
      <c r="N11" s="618">
        <v>24502.851343739509</v>
      </c>
      <c r="O11" s="618">
        <v>25492.766538026579</v>
      </c>
      <c r="P11" s="618">
        <v>26005.171145440912</v>
      </c>
      <c r="Q11" s="618">
        <v>26057.207492902937</v>
      </c>
      <c r="R11" s="618">
        <v>26109.347965096225</v>
      </c>
      <c r="S11" s="618">
        <v>902.23585159545655</v>
      </c>
      <c r="T11" s="618">
        <v>9351.6209476309232</v>
      </c>
    </row>
    <row r="12" spans="1:20" ht="25.5" x14ac:dyDescent="0.2">
      <c r="A12" s="71" t="s">
        <v>174</v>
      </c>
      <c r="B12" s="72" t="s">
        <v>175</v>
      </c>
      <c r="C12" s="618">
        <v>0</v>
      </c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</row>
    <row r="13" spans="1:20" x14ac:dyDescent="0.2">
      <c r="A13" s="71" t="s">
        <v>176</v>
      </c>
      <c r="B13" s="72" t="s">
        <v>177</v>
      </c>
      <c r="C13" s="618">
        <v>4210.6786445933594</v>
      </c>
      <c r="D13" s="618">
        <v>5151.7328936630556</v>
      </c>
      <c r="E13" s="618">
        <v>5475.7253647491252</v>
      </c>
      <c r="F13" s="618">
        <v>6823.1177171642557</v>
      </c>
      <c r="G13" s="618">
        <v>7600.9721189479169</v>
      </c>
      <c r="H13" s="618">
        <v>8876.61762287909</v>
      </c>
      <c r="I13" s="618">
        <v>7584.6182539806796</v>
      </c>
      <c r="J13" s="618">
        <v>9447.2737031460274</v>
      </c>
      <c r="K13" s="618">
        <v>10097.18652305668</v>
      </c>
      <c r="L13" s="618">
        <v>10220.841551416721</v>
      </c>
      <c r="M13" s="618">
        <v>12959.751067384714</v>
      </c>
      <c r="N13" s="618">
        <v>12616.66777831167</v>
      </c>
      <c r="O13" s="618">
        <v>14906.95140066036</v>
      </c>
      <c r="P13" s="618">
        <v>15920.121264092364</v>
      </c>
      <c r="Q13" s="618">
        <v>22984.767362014172</v>
      </c>
      <c r="R13" s="618">
        <v>36124.342923677999</v>
      </c>
      <c r="S13" s="618">
        <v>17434.403743534236</v>
      </c>
      <c r="T13" s="618">
        <v>41479.761731555045</v>
      </c>
    </row>
    <row r="14" spans="1:20" x14ac:dyDescent="0.2">
      <c r="A14" s="71" t="s">
        <v>178</v>
      </c>
      <c r="B14" s="72" t="s">
        <v>179</v>
      </c>
      <c r="C14" s="618">
        <v>653.8623097611528</v>
      </c>
      <c r="D14" s="618"/>
      <c r="E14" s="618"/>
      <c r="F14" s="618"/>
      <c r="G14" s="618"/>
      <c r="H14" s="618"/>
      <c r="I14" s="618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</row>
    <row r="15" spans="1:20" x14ac:dyDescent="0.2">
      <c r="A15" s="71" t="s">
        <v>180</v>
      </c>
      <c r="B15" s="72" t="s">
        <v>181</v>
      </c>
      <c r="C15" s="618">
        <v>4691.8196328464273</v>
      </c>
      <c r="D15" s="618"/>
      <c r="E15" s="618"/>
      <c r="F15" s="618"/>
      <c r="G15" s="618"/>
      <c r="H15" s="618"/>
      <c r="I15" s="618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</row>
    <row r="16" spans="1:20" x14ac:dyDescent="0.2">
      <c r="A16" s="71" t="s">
        <v>182</v>
      </c>
      <c r="B16" s="72" t="s">
        <v>183</v>
      </c>
      <c r="C16" s="618">
        <v>490.57284432392356</v>
      </c>
      <c r="D16" s="618">
        <v>792.29302996303034</v>
      </c>
      <c r="E16" s="618">
        <v>1254.6057745798505</v>
      </c>
      <c r="F16" s="618">
        <v>1534.44609503687</v>
      </c>
      <c r="G16" s="618">
        <v>1632.466239659489</v>
      </c>
      <c r="H16" s="618">
        <v>1450.9517254255802</v>
      </c>
      <c r="I16" s="618">
        <v>1620.8485314547036</v>
      </c>
      <c r="J16" s="618">
        <v>2087.529989908388</v>
      </c>
      <c r="K16" s="618">
        <v>2235.7716908185093</v>
      </c>
      <c r="L16" s="618">
        <v>2905.7429229586933</v>
      </c>
      <c r="M16" s="618">
        <v>4861.622110438354</v>
      </c>
      <c r="N16" s="618">
        <v>3805.2025589153982</v>
      </c>
      <c r="O16" s="618">
        <v>5178.3624096875628</v>
      </c>
      <c r="P16" s="618">
        <v>5217.4710907619456</v>
      </c>
      <c r="Q16" s="618">
        <v>10050.878126462672</v>
      </c>
      <c r="R16" s="618">
        <v>16598.03458085658</v>
      </c>
      <c r="S16" s="618">
        <v>19156.68493500914</v>
      </c>
      <c r="T16" s="618">
        <v>29937.27656459868</v>
      </c>
    </row>
    <row r="17" spans="1:20" x14ac:dyDescent="0.2">
      <c r="A17" s="71" t="s">
        <v>184</v>
      </c>
      <c r="B17" s="72" t="s">
        <v>185</v>
      </c>
      <c r="C17" s="618">
        <v>0</v>
      </c>
      <c r="D17" s="618"/>
      <c r="E17" s="618"/>
      <c r="F17" s="618"/>
      <c r="G17" s="618"/>
      <c r="H17" s="618"/>
      <c r="I17" s="618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</row>
    <row r="18" spans="1:20" ht="25.5" x14ac:dyDescent="0.2">
      <c r="A18" s="71" t="s">
        <v>186</v>
      </c>
      <c r="B18" s="72" t="s">
        <v>187</v>
      </c>
      <c r="C18" s="618">
        <v>0</v>
      </c>
      <c r="D18" s="618"/>
      <c r="E18" s="618"/>
      <c r="F18" s="618"/>
      <c r="G18" s="618"/>
      <c r="H18" s="618"/>
      <c r="I18" s="618"/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</row>
    <row r="19" spans="1:20" x14ac:dyDescent="0.2">
      <c r="A19" s="73">
        <v>641</v>
      </c>
      <c r="B19" s="72" t="s">
        <v>188</v>
      </c>
      <c r="C19" s="618">
        <v>6954.1564471249521</v>
      </c>
      <c r="D19" s="618">
        <v>9057.7206732507948</v>
      </c>
      <c r="E19" s="618">
        <v>13050.083621262673</v>
      </c>
      <c r="F19" s="618">
        <v>18733.759149064619</v>
      </c>
      <c r="G19" s="618">
        <v>24934.040269017118</v>
      </c>
      <c r="H19" s="618">
        <v>28693.044683685333</v>
      </c>
      <c r="I19" s="618">
        <v>36981.172200053647</v>
      </c>
      <c r="J19" s="618">
        <v>50523.259050631772</v>
      </c>
      <c r="K19" s="618">
        <v>59296.456796485108</v>
      </c>
      <c r="L19" s="618">
        <v>73288.626944285628</v>
      </c>
      <c r="M19" s="618">
        <v>96956.482855296083</v>
      </c>
      <c r="N19" s="618">
        <v>119634.23261874214</v>
      </c>
      <c r="O19" s="618">
        <v>145135.88147672979</v>
      </c>
      <c r="P19" s="618">
        <v>172952.7647105607</v>
      </c>
      <c r="Q19" s="618">
        <v>188035.13331118569</v>
      </c>
      <c r="R19" s="618">
        <v>229532.37368382973</v>
      </c>
      <c r="S19" s="618">
        <v>290120.35247898765</v>
      </c>
      <c r="T19" s="618">
        <v>395209.60326404392</v>
      </c>
    </row>
    <row r="20" spans="1:20" x14ac:dyDescent="0.2">
      <c r="A20" s="71" t="s">
        <v>353</v>
      </c>
      <c r="B20" s="72" t="s">
        <v>189</v>
      </c>
      <c r="C20" s="618">
        <v>12175.552345961618</v>
      </c>
      <c r="D20" s="618">
        <v>19663.960961699282</v>
      </c>
      <c r="E20" s="618">
        <v>30734.987753357367</v>
      </c>
      <c r="F20" s="618">
        <v>38083.49558754146</v>
      </c>
      <c r="G20" s="618">
        <v>40516.262536670416</v>
      </c>
      <c r="H20" s="618">
        <v>36011.244586375004</v>
      </c>
      <c r="I20" s="618">
        <v>40227.922046518717</v>
      </c>
      <c r="J20" s="618">
        <v>51810.512872807245</v>
      </c>
      <c r="K20" s="618">
        <v>55489.731178853115</v>
      </c>
      <c r="L20" s="618">
        <v>72117.781226044463</v>
      </c>
      <c r="M20" s="618">
        <v>120660.84614508683</v>
      </c>
      <c r="N20" s="618">
        <v>94441.515626310735</v>
      </c>
      <c r="O20" s="618">
        <v>128522.03972358393</v>
      </c>
      <c r="P20" s="618">
        <v>129492.68006601644</v>
      </c>
      <c r="Q20" s="618">
        <v>249453.25483777313</v>
      </c>
      <c r="R20" s="618">
        <v>411947.46349608561</v>
      </c>
      <c r="S20" s="618">
        <v>475450.73662350624</v>
      </c>
      <c r="T20" s="618">
        <v>743014.78796718968</v>
      </c>
    </row>
    <row r="21" spans="1:20" ht="25.5" x14ac:dyDescent="0.2">
      <c r="A21" s="71" t="s">
        <v>355</v>
      </c>
      <c r="B21" s="72" t="s">
        <v>190</v>
      </c>
      <c r="C21" s="618">
        <v>21613.192756910012</v>
      </c>
      <c r="D21" s="618">
        <v>19345.621912662431</v>
      </c>
      <c r="E21" s="618">
        <v>24070.00421604397</v>
      </c>
      <c r="F21" s="618">
        <v>29125.003031787335</v>
      </c>
      <c r="G21" s="618">
        <v>32416.651241180174</v>
      </c>
      <c r="H21" s="618">
        <v>38171.779293187326</v>
      </c>
      <c r="I21" s="618">
        <v>19755.88091177262</v>
      </c>
      <c r="J21" s="618">
        <v>24658.806179071962</v>
      </c>
      <c r="K21" s="618">
        <v>28967.647519219732</v>
      </c>
      <c r="L21" s="618">
        <v>35253.497481530896</v>
      </c>
      <c r="M21" s="618">
        <v>43572.36112415848</v>
      </c>
      <c r="N21" s="618">
        <v>40106.412302432414</v>
      </c>
      <c r="O21" s="618">
        <v>50331.817010554012</v>
      </c>
      <c r="P21" s="618">
        <v>68224.216796895897</v>
      </c>
      <c r="Q21" s="618">
        <v>78562.82729852396</v>
      </c>
      <c r="R21" s="618">
        <v>118588.8358856984</v>
      </c>
      <c r="S21" s="618">
        <v>162407.68415583196</v>
      </c>
      <c r="T21" s="618">
        <v>167651.37013744991</v>
      </c>
    </row>
    <row r="22" spans="1:20" ht="13.5" thickBot="1" x14ac:dyDescent="0.25">
      <c r="A22" s="86"/>
      <c r="B22" s="87"/>
      <c r="C22" s="619"/>
      <c r="D22" s="619"/>
      <c r="E22" s="619"/>
      <c r="F22" s="619"/>
      <c r="G22" s="619"/>
      <c r="H22" s="619"/>
      <c r="I22" s="619"/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</row>
    <row r="23" spans="1:20" x14ac:dyDescent="0.2">
      <c r="A23" s="176" t="s">
        <v>311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4" spans="1:20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</row>
    <row r="25" spans="1:20" ht="13.5" thickBo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</row>
    <row r="26" spans="1:20" x14ac:dyDescent="0.2">
      <c r="A26" s="63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</row>
    <row r="27" spans="1:20" ht="15.75" x14ac:dyDescent="0.25">
      <c r="A27" s="67" t="s">
        <v>167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</row>
    <row r="28" spans="1:20" ht="15" x14ac:dyDescent="0.25">
      <c r="A28" s="40" t="s">
        <v>155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1:20" ht="15" x14ac:dyDescent="0.2">
      <c r="A29" s="336" t="s">
        <v>344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</row>
    <row r="30" spans="1:20" ht="15" x14ac:dyDescent="0.25">
      <c r="A30" s="40" t="s">
        <v>156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</row>
    <row r="31" spans="1:20" ht="15" x14ac:dyDescent="0.25">
      <c r="A31" s="40" t="s">
        <v>157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</row>
    <row r="32" spans="1:20" ht="15.75" x14ac:dyDescent="0.25">
      <c r="A32" s="370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</row>
    <row r="33" spans="1:20" ht="15.75" x14ac:dyDescent="0.25">
      <c r="A33" s="67" t="s">
        <v>163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</row>
    <row r="34" spans="1:20" x14ac:dyDescent="0.2">
      <c r="A34" s="44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</row>
    <row r="35" spans="1:20" ht="13.5" thickBot="1" x14ac:dyDescent="0.25">
      <c r="A35" s="371" t="s">
        <v>159</v>
      </c>
      <c r="B35" s="372" t="s">
        <v>169</v>
      </c>
      <c r="C35" s="372">
        <v>2004</v>
      </c>
      <c r="D35" s="372">
        <v>2005</v>
      </c>
      <c r="E35" s="372">
        <v>2006</v>
      </c>
      <c r="F35" s="372">
        <v>2007</v>
      </c>
      <c r="G35" s="372">
        <v>2008</v>
      </c>
      <c r="H35" s="372">
        <v>2009</v>
      </c>
      <c r="I35" s="372">
        <v>2010</v>
      </c>
      <c r="J35" s="372">
        <v>2011</v>
      </c>
      <c r="K35" s="372">
        <v>2012</v>
      </c>
      <c r="L35" s="372">
        <v>2013</v>
      </c>
      <c r="M35" s="372">
        <v>2014</v>
      </c>
      <c r="N35" s="372">
        <v>2015</v>
      </c>
      <c r="O35" s="372">
        <v>2016</v>
      </c>
      <c r="P35" s="372">
        <v>2017</v>
      </c>
      <c r="Q35" s="372">
        <v>2018</v>
      </c>
      <c r="R35" s="372">
        <v>2019</v>
      </c>
      <c r="S35" s="372">
        <v>2020</v>
      </c>
      <c r="T35" s="372">
        <v>2021</v>
      </c>
    </row>
    <row r="36" spans="1:20" ht="13.5" thickBot="1" x14ac:dyDescent="0.25">
      <c r="A36" s="454" t="s">
        <v>2</v>
      </c>
      <c r="B36" s="115"/>
      <c r="C36" s="456">
        <v>32655.72158579401</v>
      </c>
      <c r="D36" s="456">
        <v>41188.362147987311</v>
      </c>
      <c r="E36" s="456">
        <v>54998.526394949222</v>
      </c>
      <c r="F36" s="456">
        <v>67945.103537865885</v>
      </c>
      <c r="G36" s="456">
        <v>75509.493885577933</v>
      </c>
      <c r="H36" s="456">
        <v>78486.925318619498</v>
      </c>
      <c r="I36" s="456">
        <v>84106.301643625804</v>
      </c>
      <c r="J36" s="456">
        <v>109677.21384639974</v>
      </c>
      <c r="K36" s="456">
        <v>122808.51655862665</v>
      </c>
      <c r="L36" s="456">
        <v>150592.74412143297</v>
      </c>
      <c r="M36" s="456">
        <v>219783.65240638121</v>
      </c>
      <c r="N36" s="456">
        <v>209177.45739435649</v>
      </c>
      <c r="O36" s="456">
        <v>266672.18358202942</v>
      </c>
      <c r="P36" s="456">
        <v>296780.92655168666</v>
      </c>
      <c r="Q36" s="456">
        <v>459095.31515221664</v>
      </c>
      <c r="R36" s="456">
        <v>712146.57074333949</v>
      </c>
      <c r="S36" s="456">
        <v>854783.62671393529</v>
      </c>
      <c r="T36" s="456">
        <f>SUM(T37:T48)</f>
        <v>1409413.6053494494</v>
      </c>
    </row>
    <row r="37" spans="1:20" ht="25.5" x14ac:dyDescent="0.2">
      <c r="A37" s="71" t="s">
        <v>170</v>
      </c>
      <c r="B37" s="72" t="s">
        <v>171</v>
      </c>
      <c r="C37" s="618">
        <v>12634.279679562263</v>
      </c>
      <c r="D37" s="618">
        <v>15778.684312020036</v>
      </c>
      <c r="E37" s="618">
        <v>19142.273292781647</v>
      </c>
      <c r="F37" s="618">
        <v>23002.575232488944</v>
      </c>
      <c r="G37" s="618">
        <v>25302.32398003327</v>
      </c>
      <c r="H37" s="618">
        <v>26939.044597239372</v>
      </c>
      <c r="I37" s="618">
        <v>33155.767140953052</v>
      </c>
      <c r="J37" s="618">
        <v>44033.843316614839</v>
      </c>
      <c r="K37" s="618">
        <v>49507.260628064076</v>
      </c>
      <c r="L37" s="618">
        <v>59350.24955410722</v>
      </c>
      <c r="M37" s="618">
        <v>84798.506119741927</v>
      </c>
      <c r="N37" s="618">
        <v>83387.426073448776</v>
      </c>
      <c r="O37" s="618">
        <v>106665.90057034495</v>
      </c>
      <c r="P37" s="618">
        <v>122268.79902754944</v>
      </c>
      <c r="Q37" s="618">
        <v>194358.15705792577</v>
      </c>
      <c r="R37" s="618">
        <v>302425.4048311917</v>
      </c>
      <c r="S37" s="618">
        <v>380678.98132375139</v>
      </c>
      <c r="T37" s="618">
        <v>742134.61119604041</v>
      </c>
    </row>
    <row r="38" spans="1:20" ht="25.5" x14ac:dyDescent="0.2">
      <c r="A38" s="71" t="s">
        <v>172</v>
      </c>
      <c r="B38" s="72" t="s">
        <v>173</v>
      </c>
      <c r="C38" s="618">
        <v>1296</v>
      </c>
      <c r="D38" s="618">
        <v>1713.9599999999996</v>
      </c>
      <c r="E38" s="618">
        <v>2256.4210567331666</v>
      </c>
      <c r="F38" s="618">
        <v>2706.1172693266826</v>
      </c>
      <c r="G38" s="618">
        <v>3040.5935448877808</v>
      </c>
      <c r="H38" s="618">
        <v>3546.5484753635701</v>
      </c>
      <c r="I38" s="618">
        <v>4291.3236551899199</v>
      </c>
      <c r="J38" s="618">
        <v>5003.6833819514468</v>
      </c>
      <c r="K38" s="618">
        <v>5834.2948233553871</v>
      </c>
      <c r="L38" s="618">
        <v>6738.6105209754742</v>
      </c>
      <c r="M38" s="618">
        <v>8692.807572058362</v>
      </c>
      <c r="N38" s="618">
        <v>9801.1405374958031</v>
      </c>
      <c r="O38" s="618">
        <v>10197.106615210632</v>
      </c>
      <c r="P38" s="618">
        <v>10402.068458176365</v>
      </c>
      <c r="Q38" s="618">
        <v>10422.882997161176</v>
      </c>
      <c r="R38" s="618">
        <v>10443.739186038491</v>
      </c>
      <c r="S38" s="618">
        <v>360.89434063818265</v>
      </c>
      <c r="T38" s="618">
        <v>3740.6483790523694</v>
      </c>
    </row>
    <row r="39" spans="1:20" ht="25.5" x14ac:dyDescent="0.2">
      <c r="A39" s="71" t="s">
        <v>174</v>
      </c>
      <c r="B39" s="72" t="s">
        <v>175</v>
      </c>
      <c r="C39" s="618"/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</row>
    <row r="40" spans="1:20" x14ac:dyDescent="0.2">
      <c r="A40" s="71" t="s">
        <v>176</v>
      </c>
      <c r="B40" s="72" t="s">
        <v>177</v>
      </c>
      <c r="C40" s="618">
        <v>1684.2714578373439</v>
      </c>
      <c r="D40" s="618">
        <v>2060.6931574652222</v>
      </c>
      <c r="E40" s="618">
        <v>2190.2901458996503</v>
      </c>
      <c r="F40" s="618">
        <v>2729.2470868657024</v>
      </c>
      <c r="G40" s="618">
        <v>3040.3888475791668</v>
      </c>
      <c r="H40" s="618">
        <v>3550.6470491516361</v>
      </c>
      <c r="I40" s="618">
        <v>3033.8473015922718</v>
      </c>
      <c r="J40" s="618">
        <v>3778.9094812584112</v>
      </c>
      <c r="K40" s="618">
        <v>4038.874609222672</v>
      </c>
      <c r="L40" s="618">
        <v>4088.3366205666885</v>
      </c>
      <c r="M40" s="618">
        <v>5183.9004269538855</v>
      </c>
      <c r="N40" s="618">
        <v>5046.6671113246684</v>
      </c>
      <c r="O40" s="618">
        <v>5962.7805602641447</v>
      </c>
      <c r="P40" s="618">
        <v>6368.0485056369462</v>
      </c>
      <c r="Q40" s="618">
        <v>9193.9069448056689</v>
      </c>
      <c r="R40" s="618">
        <v>14449.7371694712</v>
      </c>
      <c r="S40" s="618">
        <v>6973.761497413695</v>
      </c>
      <c r="T40" s="618">
        <v>16591.904692622018</v>
      </c>
    </row>
    <row r="41" spans="1:20" x14ac:dyDescent="0.2">
      <c r="A41" s="71" t="s">
        <v>178</v>
      </c>
      <c r="B41" s="72" t="s">
        <v>179</v>
      </c>
      <c r="C41" s="618"/>
      <c r="D41" s="618"/>
      <c r="E41" s="618"/>
      <c r="F41" s="618"/>
      <c r="G41" s="618"/>
      <c r="H41" s="618"/>
      <c r="I41" s="618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</row>
    <row r="42" spans="1:20" x14ac:dyDescent="0.2">
      <c r="A42" s="71" t="s">
        <v>180</v>
      </c>
      <c r="B42" s="72" t="s">
        <v>181</v>
      </c>
      <c r="C42" s="618"/>
      <c r="D42" s="618"/>
      <c r="E42" s="618"/>
      <c r="F42" s="618"/>
      <c r="G42" s="618"/>
      <c r="H42" s="618"/>
      <c r="I42" s="618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</row>
    <row r="43" spans="1:20" x14ac:dyDescent="0.2">
      <c r="A43" s="71" t="s">
        <v>182</v>
      </c>
      <c r="B43" s="72" t="s">
        <v>183</v>
      </c>
      <c r="C43" s="618">
        <v>199.75421206004071</v>
      </c>
      <c r="D43" s="618">
        <v>322.61033555380874</v>
      </c>
      <c r="E43" s="618">
        <v>510.85744114628642</v>
      </c>
      <c r="F43" s="618">
        <v>624.8043979790848</v>
      </c>
      <c r="G43" s="618">
        <v>664.71679219667817</v>
      </c>
      <c r="H43" s="618">
        <v>590.80669059245179</v>
      </c>
      <c r="I43" s="618">
        <v>659.98622837676555</v>
      </c>
      <c r="J43" s="618">
        <v>850.01221145970283</v>
      </c>
      <c r="K43" s="618">
        <v>910.37410165065046</v>
      </c>
      <c r="L43" s="618">
        <v>1183.1767590490488</v>
      </c>
      <c r="M43" s="618">
        <v>1979.5826557473536</v>
      </c>
      <c r="N43" s="618">
        <v>1549.4237964445933</v>
      </c>
      <c r="O43" s="618">
        <v>2108.554753645235</v>
      </c>
      <c r="P43" s="618">
        <v>2124.4792465377982</v>
      </c>
      <c r="Q43" s="618">
        <v>4092.5731293380941</v>
      </c>
      <c r="R43" s="618">
        <v>6758.4811466960919</v>
      </c>
      <c r="S43" s="618">
        <v>7800.326799883961</v>
      </c>
      <c r="T43" s="618">
        <v>12190.028780794672</v>
      </c>
    </row>
    <row r="44" spans="1:20" x14ac:dyDescent="0.2">
      <c r="A44" s="71" t="s">
        <v>184</v>
      </c>
      <c r="B44" s="72" t="s">
        <v>185</v>
      </c>
      <c r="C44" s="618"/>
      <c r="D44" s="618"/>
      <c r="E44" s="618"/>
      <c r="F44" s="618"/>
      <c r="G44" s="618"/>
      <c r="H44" s="618"/>
      <c r="I44" s="618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</row>
    <row r="45" spans="1:20" ht="25.5" x14ac:dyDescent="0.2">
      <c r="A45" s="71" t="s">
        <v>186</v>
      </c>
      <c r="B45" s="72" t="s">
        <v>187</v>
      </c>
      <c r="C45" s="618"/>
      <c r="D45" s="618"/>
      <c r="E45" s="618"/>
      <c r="F45" s="618"/>
      <c r="G45" s="618"/>
      <c r="H45" s="618"/>
      <c r="I45" s="618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</row>
    <row r="46" spans="1:20" x14ac:dyDescent="0.2">
      <c r="A46" s="73">
        <v>641</v>
      </c>
      <c r="B46" s="72" t="s">
        <v>188</v>
      </c>
      <c r="C46" s="618">
        <v>2249.4833672548948</v>
      </c>
      <c r="D46" s="618">
        <v>2929.930057604925</v>
      </c>
      <c r="E46" s="618">
        <v>4221.3525494458063</v>
      </c>
      <c r="F46" s="618">
        <v>6059.869364803043</v>
      </c>
      <c r="G46" s="618">
        <v>8065.4942537000952</v>
      </c>
      <c r="H46" s="618">
        <v>9281.4315097176459</v>
      </c>
      <c r="I46" s="618">
        <v>11962.418792002058</v>
      </c>
      <c r="J46" s="618">
        <v>16342.921209501001</v>
      </c>
      <c r="K46" s="618">
        <v>19180.815720070186</v>
      </c>
      <c r="L46" s="618">
        <v>23706.908030272738</v>
      </c>
      <c r="M46" s="618">
        <v>31362.825554592251</v>
      </c>
      <c r="N46" s="618">
        <v>38698.470256794899</v>
      </c>
      <c r="O46" s="618">
        <v>46947.570687564548</v>
      </c>
      <c r="P46" s="618">
        <v>55945.587433253946</v>
      </c>
      <c r="Q46" s="618">
        <v>60824.329745693583</v>
      </c>
      <c r="R46" s="618">
        <v>74247.575644027311</v>
      </c>
      <c r="S46" s="618">
        <v>93846.164141651185</v>
      </c>
      <c r="T46" s="618">
        <v>127839.72231303739</v>
      </c>
    </row>
    <row r="47" spans="1:20" x14ac:dyDescent="0.2">
      <c r="A47" s="71" t="s">
        <v>353</v>
      </c>
      <c r="B47" s="72" t="s">
        <v>189</v>
      </c>
      <c r="C47" s="618">
        <v>7391.4311155035357</v>
      </c>
      <c r="D47" s="618">
        <v>11937.43074453282</v>
      </c>
      <c r="E47" s="618">
        <v>18658.335848733404</v>
      </c>
      <c r="F47" s="618">
        <v>23119.405697127208</v>
      </c>
      <c r="G47" s="618">
        <v>24596.269235932043</v>
      </c>
      <c r="H47" s="618">
        <v>21861.401124198292</v>
      </c>
      <c r="I47" s="618">
        <v>24421.225935208713</v>
      </c>
      <c r="J47" s="618">
        <v>31452.686997422497</v>
      </c>
      <c r="K47" s="618">
        <v>33686.235660786224</v>
      </c>
      <c r="L47" s="618">
        <v>43780.651340393997</v>
      </c>
      <c r="M47" s="618">
        <v>73249.763729658662</v>
      </c>
      <c r="N47" s="618">
        <v>57332.75479918233</v>
      </c>
      <c r="O47" s="618">
        <v>78022.070494071886</v>
      </c>
      <c r="P47" s="618">
        <v>78611.318605792942</v>
      </c>
      <c r="Q47" s="618">
        <v>151435.96752578585</v>
      </c>
      <c r="R47" s="618">
        <v>250081.57438111209</v>
      </c>
      <c r="S47" s="618">
        <v>288632.60316347535</v>
      </c>
      <c r="T47" s="618">
        <v>451063.11952094012</v>
      </c>
    </row>
    <row r="48" spans="1:20" ht="26.25" thickBot="1" x14ac:dyDescent="0.25">
      <c r="A48" s="71" t="s">
        <v>355</v>
      </c>
      <c r="B48" s="508" t="s">
        <v>190</v>
      </c>
      <c r="C48" s="619">
        <v>7200.5017535759316</v>
      </c>
      <c r="D48" s="619">
        <v>6445.0535408105043</v>
      </c>
      <c r="E48" s="619">
        <v>8018.9960602092597</v>
      </c>
      <c r="F48" s="619">
        <v>9703.0844892752193</v>
      </c>
      <c r="G48" s="619">
        <v>10799.707231248893</v>
      </c>
      <c r="H48" s="619">
        <v>12717.045872356543</v>
      </c>
      <c r="I48" s="619">
        <v>6581.7325903030305</v>
      </c>
      <c r="J48" s="619">
        <v>8215.1572481918411</v>
      </c>
      <c r="K48" s="619">
        <v>9650.6610154774571</v>
      </c>
      <c r="L48" s="619">
        <v>11744.811296067821</v>
      </c>
      <c r="M48" s="619">
        <v>14516.26634762878</v>
      </c>
      <c r="N48" s="619">
        <v>13361.574819665424</v>
      </c>
      <c r="O48" s="619">
        <v>16768.199900928041</v>
      </c>
      <c r="P48" s="619">
        <v>22729.108013221929</v>
      </c>
      <c r="Q48" s="619">
        <v>26173.447953359231</v>
      </c>
      <c r="R48" s="619">
        <v>39508.236027576138</v>
      </c>
      <c r="S48" s="619">
        <v>54106.62032727195</v>
      </c>
      <c r="T48" s="619">
        <v>55853.570466962447</v>
      </c>
    </row>
    <row r="49" spans="1:22" s="23" customFormat="1" x14ac:dyDescent="0.2"/>
    <row r="50" spans="1:22" x14ac:dyDescent="0.2">
      <c r="A50" s="176" t="s">
        <v>311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</row>
    <row r="51" spans="1:22" x14ac:dyDescent="0.2">
      <c r="A51" s="176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</row>
    <row r="52" spans="1:22" ht="13.5" thickBot="1" x14ac:dyDescent="0.25">
      <c r="A52" s="87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</row>
    <row r="53" spans="1:22" ht="15.75" x14ac:dyDescent="0.25">
      <c r="A53" s="364" t="s">
        <v>167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</row>
    <row r="54" spans="1:22" ht="15" x14ac:dyDescent="0.25">
      <c r="A54" s="40" t="s">
        <v>155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</row>
    <row r="55" spans="1:22" ht="15" x14ac:dyDescent="0.2">
      <c r="A55" s="336" t="s">
        <v>344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</row>
    <row r="56" spans="1:22" ht="15" x14ac:dyDescent="0.25">
      <c r="A56" s="40" t="s">
        <v>156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</row>
    <row r="57" spans="1:22" ht="15" x14ac:dyDescent="0.25">
      <c r="A57" s="40" t="s">
        <v>157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</row>
    <row r="58" spans="1:22" ht="15.75" x14ac:dyDescent="0.25">
      <c r="A58" s="370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</row>
    <row r="59" spans="1:22" ht="15.75" x14ac:dyDescent="0.25">
      <c r="A59" s="67" t="s">
        <v>191</v>
      </c>
      <c r="B59" s="76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</row>
    <row r="60" spans="1:22" ht="15.75" x14ac:dyDescent="0.2">
      <c r="A60" s="71"/>
      <c r="B60" s="76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</row>
    <row r="61" spans="1:22" ht="13.5" thickBot="1" x14ac:dyDescent="0.25">
      <c r="A61" s="371" t="s">
        <v>159</v>
      </c>
      <c r="B61" s="372" t="s">
        <v>169</v>
      </c>
      <c r="C61" s="372">
        <v>2004</v>
      </c>
      <c r="D61" s="372">
        <v>2005</v>
      </c>
      <c r="E61" s="372">
        <v>2006</v>
      </c>
      <c r="F61" s="372">
        <v>2007</v>
      </c>
      <c r="G61" s="372">
        <v>2008</v>
      </c>
      <c r="H61" s="372">
        <v>2009</v>
      </c>
      <c r="I61" s="372">
        <v>2010</v>
      </c>
      <c r="J61" s="372">
        <v>2011</v>
      </c>
      <c r="K61" s="372">
        <v>2012</v>
      </c>
      <c r="L61" s="372">
        <v>2013</v>
      </c>
      <c r="M61" s="372">
        <v>2014</v>
      </c>
      <c r="N61" s="372">
        <v>2015</v>
      </c>
      <c r="O61" s="372">
        <v>2016</v>
      </c>
      <c r="P61" s="372">
        <v>2017</v>
      </c>
      <c r="Q61" s="372">
        <v>2018</v>
      </c>
      <c r="R61" s="372">
        <v>2019</v>
      </c>
      <c r="S61" s="372">
        <v>2020</v>
      </c>
      <c r="T61" s="372">
        <v>2021</v>
      </c>
    </row>
    <row r="62" spans="1:22" ht="13.5" thickBot="1" x14ac:dyDescent="0.25">
      <c r="A62" s="454" t="s">
        <v>2</v>
      </c>
      <c r="B62" s="458"/>
      <c r="C62" s="459">
        <f t="shared" ref="C62:T62" si="1">SUM(C63:C74)</f>
        <v>51239.869580666054</v>
      </c>
      <c r="D62" s="459">
        <f t="shared" si="1"/>
        <v>54406.57769960993</v>
      </c>
      <c r="E62" s="459">
        <f t="shared" si="1"/>
        <v>70477.720181799959</v>
      </c>
      <c r="F62" s="459">
        <f t="shared" si="1"/>
        <v>87495.038597347128</v>
      </c>
      <c r="G62" s="459">
        <f t="shared" si="1"/>
        <v>99003.70982347503</v>
      </c>
      <c r="H62" s="459">
        <f t="shared" si="1"/>
        <v>107263.40099782862</v>
      </c>
      <c r="I62" s="459">
        <f t="shared" si="1"/>
        <v>111168.27161959712</v>
      </c>
      <c r="J62" s="459">
        <f t="shared" si="1"/>
        <v>145449.52334824833</v>
      </c>
      <c r="K62" s="459">
        <f t="shared" si="1"/>
        <v>164892.59144428163</v>
      </c>
      <c r="L62" s="459">
        <f t="shared" si="1"/>
        <v>200336.36576523026</v>
      </c>
      <c r="M62" s="459">
        <f t="shared" si="1"/>
        <v>281411.81594166136</v>
      </c>
      <c r="N62" s="459">
        <f t="shared" si="1"/>
        <v>283046.20546289807</v>
      </c>
      <c r="O62" s="459">
        <f t="shared" si="1"/>
        <v>355039.63214027067</v>
      </c>
      <c r="P62" s="459">
        <f t="shared" si="1"/>
        <v>408390.18895035348</v>
      </c>
      <c r="Q62" s="459">
        <f t="shared" si="1"/>
        <v>578079.62721252907</v>
      </c>
      <c r="R62" s="459">
        <f t="shared" si="1"/>
        <v>855879.0697898675</v>
      </c>
      <c r="S62" s="459">
        <f t="shared" si="1"/>
        <v>1032947.209107952</v>
      </c>
      <c r="T62" s="459">
        <f t="shared" si="1"/>
        <v>1731538.2959054834</v>
      </c>
      <c r="V62" s="622"/>
    </row>
    <row r="63" spans="1:22" ht="25.5" x14ac:dyDescent="0.2">
      <c r="A63" s="71" t="s">
        <v>170</v>
      </c>
      <c r="B63" s="72" t="s">
        <v>171</v>
      </c>
      <c r="C63" s="77">
        <v>17231.476505376355</v>
      </c>
      <c r="D63" s="77">
        <v>21520.026064338621</v>
      </c>
      <c r="E63" s="77">
        <v>26107.513912141636</v>
      </c>
      <c r="F63" s="77">
        <v>31372.452148812812</v>
      </c>
      <c r="G63" s="77">
        <v>34509.003461325134</v>
      </c>
      <c r="H63" s="77">
        <v>36741.272619247495</v>
      </c>
      <c r="I63" s="77">
        <v>45220.055040514686</v>
      </c>
      <c r="J63" s="77">
        <v>60056.30362758923</v>
      </c>
      <c r="K63" s="77">
        <v>67521.316608022593</v>
      </c>
      <c r="L63" s="77">
        <v>80945.843903880945</v>
      </c>
      <c r="M63" s="77">
        <v>115653.8799957903</v>
      </c>
      <c r="N63" s="77">
        <v>113729.35455535392</v>
      </c>
      <c r="O63" s="77">
        <v>145478.09659271291</v>
      </c>
      <c r="P63" s="77">
        <v>166758.37413920515</v>
      </c>
      <c r="Q63" s="77">
        <v>265078.66707981011</v>
      </c>
      <c r="R63" s="77">
        <v>412468.01480954426</v>
      </c>
      <c r="S63" s="77">
        <v>519195.48158982152</v>
      </c>
      <c r="T63" s="77">
        <v>1012172.8694464243</v>
      </c>
    </row>
    <row r="64" spans="1:22" ht="25.5" x14ac:dyDescent="0.2">
      <c r="A64" s="71" t="s">
        <v>172</v>
      </c>
      <c r="B64" s="72" t="s">
        <v>173</v>
      </c>
      <c r="C64" s="77">
        <v>1943.9999999999995</v>
      </c>
      <c r="D64" s="77">
        <v>2570.9399999999991</v>
      </c>
      <c r="E64" s="77">
        <v>3384.6315850997498</v>
      </c>
      <c r="F64" s="77">
        <v>4059.1759039900235</v>
      </c>
      <c r="G64" s="77">
        <v>4560.8903173316703</v>
      </c>
      <c r="H64" s="77">
        <v>5319.8227130453542</v>
      </c>
      <c r="I64" s="77">
        <v>6436.9854827848803</v>
      </c>
      <c r="J64" s="77">
        <v>7505.5250729271702</v>
      </c>
      <c r="K64" s="77">
        <v>8751.4422350330806</v>
      </c>
      <c r="L64" s="77">
        <v>10107.915781463209</v>
      </c>
      <c r="M64" s="77">
        <v>13039.211358087541</v>
      </c>
      <c r="N64" s="77">
        <v>14701.710806243706</v>
      </c>
      <c r="O64" s="77">
        <v>15295.659922815947</v>
      </c>
      <c r="P64" s="77">
        <v>15603.102687264547</v>
      </c>
      <c r="Q64" s="77">
        <v>15634.324495741761</v>
      </c>
      <c r="R64" s="77">
        <v>15665.608779057735</v>
      </c>
      <c r="S64" s="77">
        <v>541.34151095727384</v>
      </c>
      <c r="T64" s="77">
        <v>5610.9725685785543</v>
      </c>
    </row>
    <row r="65" spans="1:20" ht="25.5" x14ac:dyDescent="0.2">
      <c r="A65" s="71" t="s">
        <v>174</v>
      </c>
      <c r="B65" s="72" t="s">
        <v>175</v>
      </c>
      <c r="C65" s="77">
        <v>0</v>
      </c>
      <c r="D65" s="77">
        <v>0</v>
      </c>
      <c r="E65" s="77">
        <v>0</v>
      </c>
      <c r="F65" s="77">
        <v>0</v>
      </c>
      <c r="G65" s="77">
        <v>0</v>
      </c>
      <c r="H65" s="77">
        <v>0</v>
      </c>
      <c r="I65" s="77">
        <v>0</v>
      </c>
      <c r="J65" s="77">
        <v>0</v>
      </c>
      <c r="K65" s="77">
        <v>0</v>
      </c>
      <c r="L65" s="77">
        <v>0</v>
      </c>
      <c r="M65" s="77">
        <v>0</v>
      </c>
      <c r="N65" s="77">
        <v>0</v>
      </c>
      <c r="O65" s="77">
        <v>0</v>
      </c>
      <c r="P65" s="77">
        <v>0</v>
      </c>
      <c r="Q65" s="77">
        <v>0</v>
      </c>
      <c r="R65" s="77">
        <v>0</v>
      </c>
      <c r="S65" s="77">
        <v>0</v>
      </c>
      <c r="T65" s="77">
        <v>0</v>
      </c>
    </row>
    <row r="66" spans="1:20" x14ac:dyDescent="0.2">
      <c r="A66" s="71" t="s">
        <v>176</v>
      </c>
      <c r="B66" s="72" t="s">
        <v>177</v>
      </c>
      <c r="C66" s="77">
        <v>2526.4071867560156</v>
      </c>
      <c r="D66" s="77">
        <v>3091.0397361978335</v>
      </c>
      <c r="E66" s="77">
        <v>3285.4352188494749</v>
      </c>
      <c r="F66" s="77">
        <v>4093.8706302985534</v>
      </c>
      <c r="G66" s="77">
        <v>4560.5832713687505</v>
      </c>
      <c r="H66" s="77">
        <v>5325.9705737274544</v>
      </c>
      <c r="I66" s="77">
        <v>4550.7709523884077</v>
      </c>
      <c r="J66" s="77">
        <v>5668.3642218876157</v>
      </c>
      <c r="K66" s="77">
        <v>6058.311913834008</v>
      </c>
      <c r="L66" s="77">
        <v>6132.5049308500329</v>
      </c>
      <c r="M66" s="77">
        <v>7775.8506404308282</v>
      </c>
      <c r="N66" s="77">
        <v>7570.0006669870018</v>
      </c>
      <c r="O66" s="77">
        <v>8944.1708403962148</v>
      </c>
      <c r="P66" s="77">
        <v>9552.0727584554188</v>
      </c>
      <c r="Q66" s="77">
        <v>13790.860417208503</v>
      </c>
      <c r="R66" s="77">
        <v>21674.605754206801</v>
      </c>
      <c r="S66" s="77">
        <v>10460.64224612054</v>
      </c>
      <c r="T66" s="77">
        <v>24887.857038933027</v>
      </c>
    </row>
    <row r="67" spans="1:20" x14ac:dyDescent="0.2">
      <c r="A67" s="71" t="s">
        <v>178</v>
      </c>
      <c r="B67" s="72" t="s">
        <v>179</v>
      </c>
      <c r="C67" s="77">
        <v>653.8623097611528</v>
      </c>
      <c r="D67" s="77">
        <v>0</v>
      </c>
      <c r="E67" s="77">
        <v>0</v>
      </c>
      <c r="F67" s="77">
        <v>0</v>
      </c>
      <c r="G67" s="77">
        <v>0</v>
      </c>
      <c r="H67" s="77"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7">
        <v>0</v>
      </c>
      <c r="Q67" s="77">
        <v>0</v>
      </c>
      <c r="R67" s="77">
        <v>0</v>
      </c>
      <c r="S67" s="77">
        <v>0</v>
      </c>
      <c r="T67" s="77">
        <v>0</v>
      </c>
    </row>
    <row r="68" spans="1:20" x14ac:dyDescent="0.2">
      <c r="A68" s="71" t="s">
        <v>180</v>
      </c>
      <c r="B68" s="72" t="s">
        <v>181</v>
      </c>
      <c r="C68" s="77">
        <v>4691.8196328464273</v>
      </c>
      <c r="D68" s="77">
        <v>0</v>
      </c>
      <c r="E68" s="77">
        <v>0</v>
      </c>
      <c r="F68" s="77">
        <v>0</v>
      </c>
      <c r="G68" s="77">
        <v>0</v>
      </c>
      <c r="H68" s="77">
        <v>0</v>
      </c>
      <c r="I68" s="77">
        <v>0</v>
      </c>
      <c r="J68" s="77">
        <v>0</v>
      </c>
      <c r="K68" s="77">
        <v>0</v>
      </c>
      <c r="L68" s="77">
        <v>0</v>
      </c>
      <c r="M68" s="77">
        <v>0</v>
      </c>
      <c r="N68" s="77">
        <v>0</v>
      </c>
      <c r="O68" s="77">
        <v>0</v>
      </c>
      <c r="P68" s="77">
        <v>0</v>
      </c>
      <c r="Q68" s="77">
        <v>0</v>
      </c>
      <c r="R68" s="77">
        <v>0</v>
      </c>
      <c r="S68" s="77">
        <v>0</v>
      </c>
      <c r="T68" s="77">
        <v>0</v>
      </c>
    </row>
    <row r="69" spans="1:20" x14ac:dyDescent="0.2">
      <c r="A69" s="71" t="s">
        <v>182</v>
      </c>
      <c r="B69" s="72" t="s">
        <v>183</v>
      </c>
      <c r="C69" s="77">
        <v>290.81863226388282</v>
      </c>
      <c r="D69" s="77">
        <v>469.6826944092216</v>
      </c>
      <c r="E69" s="77">
        <v>743.74833343356408</v>
      </c>
      <c r="F69" s="77">
        <v>909.64169705778522</v>
      </c>
      <c r="G69" s="77">
        <v>967.74944746281085</v>
      </c>
      <c r="H69" s="77">
        <v>860.14503483312842</v>
      </c>
      <c r="I69" s="77">
        <v>960.86230307793801</v>
      </c>
      <c r="J69" s="77">
        <v>1237.517778448685</v>
      </c>
      <c r="K69" s="77">
        <v>1325.3975891678588</v>
      </c>
      <c r="L69" s="77">
        <v>1722.5661639096445</v>
      </c>
      <c r="M69" s="77">
        <v>2882.0394546910002</v>
      </c>
      <c r="N69" s="77">
        <v>2255.7787624708048</v>
      </c>
      <c r="O69" s="77">
        <v>3069.8076560423278</v>
      </c>
      <c r="P69" s="77">
        <v>3092.9918442241474</v>
      </c>
      <c r="Q69" s="77">
        <v>5958.3049971245782</v>
      </c>
      <c r="R69" s="77">
        <v>9839.5534341604871</v>
      </c>
      <c r="S69" s="77">
        <v>11356.358135125178</v>
      </c>
      <c r="T69" s="77">
        <v>17747.247783804007</v>
      </c>
    </row>
    <row r="70" spans="1:20" x14ac:dyDescent="0.2">
      <c r="A70" s="71" t="s">
        <v>184</v>
      </c>
      <c r="B70" s="72" t="s">
        <v>185</v>
      </c>
      <c r="C70" s="77">
        <v>0</v>
      </c>
      <c r="D70" s="77">
        <v>0</v>
      </c>
      <c r="E70" s="77">
        <v>0</v>
      </c>
      <c r="F70" s="77">
        <v>0</v>
      </c>
      <c r="G70" s="77">
        <v>0</v>
      </c>
      <c r="H70" s="77">
        <v>0</v>
      </c>
      <c r="I70" s="77">
        <v>0</v>
      </c>
      <c r="J70" s="77">
        <v>0</v>
      </c>
      <c r="K70" s="77">
        <v>0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77">
        <v>0</v>
      </c>
      <c r="R70" s="77">
        <v>0</v>
      </c>
      <c r="S70" s="77">
        <v>0</v>
      </c>
      <c r="T70" s="77">
        <v>0</v>
      </c>
    </row>
    <row r="71" spans="1:20" ht="25.5" x14ac:dyDescent="0.2">
      <c r="A71" s="71" t="s">
        <v>186</v>
      </c>
      <c r="B71" s="72" t="s">
        <v>187</v>
      </c>
      <c r="C71" s="77">
        <v>0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77">
        <v>0</v>
      </c>
      <c r="S71" s="77">
        <v>0</v>
      </c>
      <c r="T71" s="77">
        <v>0</v>
      </c>
    </row>
    <row r="72" spans="1:20" x14ac:dyDescent="0.2">
      <c r="A72" s="73">
        <v>641</v>
      </c>
      <c r="B72" s="72" t="s">
        <v>188</v>
      </c>
      <c r="C72" s="77">
        <v>4704.6730798700573</v>
      </c>
      <c r="D72" s="77">
        <v>6127.7906156458703</v>
      </c>
      <c r="E72" s="77">
        <v>8828.7310718168665</v>
      </c>
      <c r="F72" s="77">
        <v>12673.889784261577</v>
      </c>
      <c r="G72" s="77">
        <v>16868.546015317021</v>
      </c>
      <c r="H72" s="77">
        <v>19411.613173967686</v>
      </c>
      <c r="I72" s="77">
        <v>25018.753408051591</v>
      </c>
      <c r="J72" s="77">
        <v>34180.337841130771</v>
      </c>
      <c r="K72" s="77">
        <v>40115.641076414919</v>
      </c>
      <c r="L72" s="77">
        <v>49581.71891401289</v>
      </c>
      <c r="M72" s="77">
        <v>65593.657300703839</v>
      </c>
      <c r="N72" s="77">
        <v>80935.762361947243</v>
      </c>
      <c r="O72" s="77">
        <v>98188.310789165233</v>
      </c>
      <c r="P72" s="77">
        <v>117007.17727730676</v>
      </c>
      <c r="Q72" s="77">
        <v>127210.80356549211</v>
      </c>
      <c r="R72" s="77">
        <v>155284.79803980241</v>
      </c>
      <c r="S72" s="77">
        <v>196274.18833733647</v>
      </c>
      <c r="T72" s="77">
        <v>267369.88095100655</v>
      </c>
    </row>
    <row r="73" spans="1:20" x14ac:dyDescent="0.2">
      <c r="A73" s="71" t="s">
        <v>353</v>
      </c>
      <c r="B73" s="72" t="s">
        <v>189</v>
      </c>
      <c r="C73" s="77">
        <v>4784.1212304580822</v>
      </c>
      <c r="D73" s="77">
        <v>7726.5302171664625</v>
      </c>
      <c r="E73" s="77">
        <v>12076.651904623963</v>
      </c>
      <c r="F73" s="77">
        <v>14964.089890414252</v>
      </c>
      <c r="G73" s="77">
        <v>15919.993300738373</v>
      </c>
      <c r="H73" s="77">
        <v>14149.843462176712</v>
      </c>
      <c r="I73" s="77">
        <v>15806.696111310004</v>
      </c>
      <c r="J73" s="77">
        <v>20357.825875384748</v>
      </c>
      <c r="K73" s="77">
        <v>21803.495518066891</v>
      </c>
      <c r="L73" s="77">
        <v>28337.129885650465</v>
      </c>
      <c r="M73" s="77">
        <v>47411.082415428173</v>
      </c>
      <c r="N73" s="77">
        <v>37108.760827128404</v>
      </c>
      <c r="O73" s="77">
        <v>50499.969229512048</v>
      </c>
      <c r="P73" s="77">
        <v>50881.361460223503</v>
      </c>
      <c r="Q73" s="77">
        <v>98017.287311987282</v>
      </c>
      <c r="R73" s="77">
        <v>161865.88911497351</v>
      </c>
      <c r="S73" s="77">
        <v>186818.13346003089</v>
      </c>
      <c r="T73" s="77">
        <v>291951.66844624956</v>
      </c>
    </row>
    <row r="74" spans="1:20" ht="25.5" x14ac:dyDescent="0.2">
      <c r="A74" s="71" t="s">
        <v>355</v>
      </c>
      <c r="B74" s="72" t="s">
        <v>190</v>
      </c>
      <c r="C74" s="77">
        <v>14412.691003334079</v>
      </c>
      <c r="D74" s="77">
        <v>12900.568371851927</v>
      </c>
      <c r="E74" s="77">
        <v>16051.00815583471</v>
      </c>
      <c r="F74" s="77">
        <v>19421.918542512118</v>
      </c>
      <c r="G74" s="77">
        <v>21616.944009931281</v>
      </c>
      <c r="H74" s="77">
        <v>25454.733420830784</v>
      </c>
      <c r="I74" s="77">
        <v>13174.148321469589</v>
      </c>
      <c r="J74" s="77">
        <v>16443.648930880121</v>
      </c>
      <c r="K74" s="77">
        <v>19316.986503742275</v>
      </c>
      <c r="L74" s="77">
        <v>23508.686185463077</v>
      </c>
      <c r="M74" s="77">
        <v>29056.094776529702</v>
      </c>
      <c r="N74" s="77">
        <v>26744.83748276699</v>
      </c>
      <c r="O74" s="77">
        <v>33563.617109625971</v>
      </c>
      <c r="P74" s="77">
        <v>45495.108783673968</v>
      </c>
      <c r="Q74" s="77">
        <v>52389.379345164729</v>
      </c>
      <c r="R74" s="77">
        <v>79080.599858122267</v>
      </c>
      <c r="S74" s="77">
        <v>108301.06382856</v>
      </c>
      <c r="T74" s="77">
        <v>111797.79967048747</v>
      </c>
    </row>
    <row r="75" spans="1:20" ht="13.5" thickBot="1" x14ac:dyDescent="0.25">
      <c r="A75" s="86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</row>
    <row r="76" spans="1:20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</row>
    <row r="77" spans="1:20" x14ac:dyDescent="0.2">
      <c r="A77" s="176" t="s">
        <v>311</v>
      </c>
    </row>
    <row r="79" spans="1:20" x14ac:dyDescent="0.2"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5902E-27AD-4A95-A56B-EA8C61458729}">
  <dimension ref="A1:V123"/>
  <sheetViews>
    <sheetView workbookViewId="0">
      <selection activeCell="A2" sqref="A2"/>
    </sheetView>
  </sheetViews>
  <sheetFormatPr baseColWidth="10" defaultRowHeight="12.75" x14ac:dyDescent="0.2"/>
  <cols>
    <col min="1" max="1" width="10" style="29" customWidth="1"/>
    <col min="2" max="2" width="32.25" style="29" customWidth="1"/>
    <col min="3" max="5" width="10.125" style="29" bestFit="1" customWidth="1"/>
    <col min="6" max="6" width="11.125" style="29" bestFit="1" customWidth="1"/>
    <col min="7" max="7" width="9" style="29" customWidth="1"/>
    <col min="8" max="20" width="11.125" style="29" bestFit="1" customWidth="1"/>
    <col min="21" max="16384" width="11" style="29"/>
  </cols>
  <sheetData>
    <row r="1" spans="1:22" ht="13.5" thickBo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2" x14ac:dyDescent="0.2">
      <c r="A2" s="670" t="s">
        <v>272</v>
      </c>
      <c r="B2" s="92"/>
      <c r="C2" s="37"/>
      <c r="D2" s="37"/>
      <c r="E2" s="37"/>
      <c r="F2" s="37"/>
      <c r="G2" s="37"/>
      <c r="H2" s="37"/>
      <c r="I2" s="37"/>
      <c r="J2" s="93"/>
      <c r="K2" s="37"/>
      <c r="L2" s="37"/>
      <c r="M2" s="37"/>
      <c r="N2" s="37"/>
      <c r="O2" s="37"/>
      <c r="P2" s="37"/>
      <c r="Q2" s="37"/>
      <c r="R2" s="37"/>
      <c r="S2" s="37"/>
      <c r="T2" s="93"/>
    </row>
    <row r="3" spans="1:22" x14ac:dyDescent="0.2">
      <c r="A3" s="671" t="s">
        <v>344</v>
      </c>
      <c r="B3" s="58"/>
      <c r="C3" s="23"/>
      <c r="D3" s="23"/>
      <c r="E3" s="23"/>
      <c r="F3" s="23"/>
      <c r="G3" s="23"/>
      <c r="H3" s="23"/>
      <c r="I3" s="23"/>
      <c r="J3" s="94"/>
      <c r="K3" s="23"/>
      <c r="L3" s="23"/>
      <c r="M3" s="23"/>
      <c r="N3" s="23"/>
      <c r="O3" s="23"/>
      <c r="P3" s="23"/>
      <c r="Q3" s="23"/>
      <c r="R3" s="23"/>
      <c r="S3" s="23"/>
      <c r="T3" s="94"/>
    </row>
    <row r="4" spans="1:22" x14ac:dyDescent="0.2">
      <c r="A4" s="671" t="s">
        <v>273</v>
      </c>
      <c r="B4" s="90"/>
      <c r="C4" s="23"/>
      <c r="D4" s="23"/>
      <c r="E4" s="23"/>
      <c r="F4" s="23"/>
      <c r="G4" s="23"/>
      <c r="H4" s="23"/>
      <c r="I4" s="23"/>
      <c r="J4" s="94"/>
      <c r="K4" s="23"/>
      <c r="L4" s="23"/>
      <c r="M4" s="23"/>
      <c r="N4" s="23"/>
      <c r="O4" s="23"/>
      <c r="P4" s="23"/>
      <c r="Q4" s="23"/>
      <c r="R4" s="23"/>
      <c r="S4" s="23"/>
      <c r="T4" s="94"/>
    </row>
    <row r="5" spans="1:22" x14ac:dyDescent="0.2">
      <c r="A5" s="671" t="s">
        <v>194</v>
      </c>
      <c r="B5" s="58"/>
      <c r="C5" s="23"/>
      <c r="D5" s="23"/>
      <c r="E5" s="23"/>
      <c r="F5" s="23"/>
      <c r="G5" s="23"/>
      <c r="H5" s="23"/>
      <c r="I5" s="23"/>
      <c r="J5" s="94"/>
      <c r="K5" s="23"/>
      <c r="L5" s="23"/>
      <c r="M5" s="23"/>
      <c r="N5" s="23"/>
      <c r="O5" s="23"/>
      <c r="P5" s="23"/>
      <c r="Q5" s="23"/>
      <c r="R5" s="23"/>
      <c r="S5" s="23"/>
      <c r="T5" s="94"/>
    </row>
    <row r="6" spans="1:22" x14ac:dyDescent="0.2">
      <c r="A6" s="44" t="s">
        <v>274</v>
      </c>
      <c r="B6" s="23"/>
      <c r="C6" s="23"/>
      <c r="D6" s="23"/>
      <c r="E6" s="23"/>
      <c r="F6" s="23"/>
      <c r="G6" s="23"/>
      <c r="H6" s="23"/>
      <c r="I6" s="23"/>
      <c r="J6" s="94"/>
      <c r="K6" s="23"/>
      <c r="L6" s="23"/>
      <c r="M6" s="23"/>
      <c r="N6" s="23"/>
      <c r="O6" s="23"/>
      <c r="P6" s="23"/>
      <c r="Q6" s="23"/>
      <c r="R6" s="23"/>
      <c r="S6" s="23"/>
      <c r="T6" s="94"/>
    </row>
    <row r="7" spans="1:22" ht="15" x14ac:dyDescent="0.25">
      <c r="A7" s="216" t="s">
        <v>168</v>
      </c>
      <c r="B7" s="23"/>
      <c r="C7" s="23"/>
      <c r="D7" s="23"/>
      <c r="E7" s="23"/>
      <c r="F7" s="23"/>
      <c r="G7" s="23"/>
      <c r="H7" s="23"/>
      <c r="I7" s="23"/>
      <c r="J7" s="94"/>
      <c r="K7" s="23"/>
      <c r="L7" s="23"/>
      <c r="M7" s="23"/>
      <c r="N7" s="23"/>
      <c r="O7" s="23"/>
      <c r="P7" s="23"/>
      <c r="Q7" s="23"/>
      <c r="R7" s="23"/>
      <c r="S7" s="23"/>
      <c r="T7" s="94"/>
    </row>
    <row r="8" spans="1:22" x14ac:dyDescent="0.2">
      <c r="A8" s="71"/>
      <c r="B8" s="23"/>
      <c r="C8" s="175"/>
      <c r="D8" s="175"/>
      <c r="E8" s="175"/>
      <c r="F8" s="175"/>
      <c r="G8" s="175"/>
      <c r="H8" s="175"/>
      <c r="I8" s="175"/>
      <c r="J8" s="43"/>
      <c r="K8" s="175"/>
      <c r="L8" s="175"/>
      <c r="M8" s="175"/>
      <c r="N8" s="175"/>
      <c r="O8" s="175"/>
      <c r="P8" s="175"/>
      <c r="Q8" s="175"/>
      <c r="R8" s="175"/>
      <c r="S8" s="175"/>
      <c r="T8" s="43"/>
    </row>
    <row r="9" spans="1:22" ht="15" x14ac:dyDescent="0.25">
      <c r="A9" s="46" t="s">
        <v>159</v>
      </c>
      <c r="B9" s="81"/>
      <c r="C9" s="47">
        <v>2004</v>
      </c>
      <c r="D9" s="47">
        <v>2005</v>
      </c>
      <c r="E9" s="47">
        <v>2006</v>
      </c>
      <c r="F9" s="47">
        <v>2007</v>
      </c>
      <c r="G9" s="47">
        <v>2008</v>
      </c>
      <c r="H9" s="47">
        <v>2009</v>
      </c>
      <c r="I9" s="47">
        <v>2010</v>
      </c>
      <c r="J9" s="672">
        <v>2011</v>
      </c>
      <c r="K9" s="47">
        <v>2012</v>
      </c>
      <c r="L9" s="47">
        <v>2013</v>
      </c>
      <c r="M9" s="47">
        <v>2014</v>
      </c>
      <c r="N9" s="47">
        <v>2015</v>
      </c>
      <c r="O9" s="47">
        <v>2016</v>
      </c>
      <c r="P9" s="47">
        <v>2017</v>
      </c>
      <c r="Q9" s="47">
        <v>2018</v>
      </c>
      <c r="R9" s="47">
        <v>2019</v>
      </c>
      <c r="S9" s="47">
        <v>2020</v>
      </c>
      <c r="T9" s="672">
        <v>2021</v>
      </c>
    </row>
    <row r="10" spans="1:22" ht="15" x14ac:dyDescent="0.25">
      <c r="A10" s="40" t="s">
        <v>2</v>
      </c>
      <c r="B10" s="684"/>
      <c r="C10" s="685">
        <v>88999.551797039167</v>
      </c>
      <c r="D10" s="685">
        <v>93062.269586086768</v>
      </c>
      <c r="E10" s="685">
        <v>95783.132640525262</v>
      </c>
      <c r="F10" s="685">
        <v>105024.22390540151</v>
      </c>
      <c r="G10" s="685">
        <v>120994.35272780606</v>
      </c>
      <c r="H10" s="685">
        <v>112671.88826739037</v>
      </c>
      <c r="I10" s="685">
        <v>131724.85014469791</v>
      </c>
      <c r="J10" s="686">
        <v>143780.51676501698</v>
      </c>
      <c r="K10" s="687">
        <v>160804.53183161558</v>
      </c>
      <c r="L10" s="687">
        <v>169552.4136062215</v>
      </c>
      <c r="M10" s="687">
        <v>174743.00729353671</v>
      </c>
      <c r="N10" s="687">
        <v>202409.02473901905</v>
      </c>
      <c r="O10" s="687">
        <v>226367.95156102011</v>
      </c>
      <c r="P10" s="687">
        <v>284319.49026932137</v>
      </c>
      <c r="Q10" s="687">
        <v>295982.48068186425</v>
      </c>
      <c r="R10" s="687">
        <v>234459.80667087468</v>
      </c>
      <c r="S10" s="687">
        <v>219568.75326784397</v>
      </c>
      <c r="T10" s="688">
        <v>214984.38261700625</v>
      </c>
    </row>
    <row r="11" spans="1:22" ht="14.25" x14ac:dyDescent="0.2">
      <c r="A11" s="128">
        <v>65213</v>
      </c>
      <c r="B11" s="217" t="s">
        <v>275</v>
      </c>
      <c r="C11" s="218">
        <v>50392.539166498798</v>
      </c>
      <c r="D11" s="218">
        <v>53536.042369104958</v>
      </c>
      <c r="E11" s="218">
        <v>55337.690837102025</v>
      </c>
      <c r="F11" s="218">
        <v>66417.211274861125</v>
      </c>
      <c r="G11" s="218">
        <v>75952.837992175628</v>
      </c>
      <c r="H11" s="218">
        <v>79580.163155498623</v>
      </c>
      <c r="I11" s="218">
        <v>94037.052100598972</v>
      </c>
      <c r="J11" s="219">
        <v>113446.43541244954</v>
      </c>
      <c r="K11" s="218">
        <v>124955.16296039952</v>
      </c>
      <c r="L11" s="218">
        <v>133703.04473500545</v>
      </c>
      <c r="M11" s="218">
        <v>134297.56549011345</v>
      </c>
      <c r="N11" s="218">
        <v>163802.01210847867</v>
      </c>
      <c r="O11" s="218">
        <v>183164.86599827255</v>
      </c>
      <c r="P11" s="218">
        <v>237439.54636080805</v>
      </c>
      <c r="Q11" s="218">
        <v>244506.46384114376</v>
      </c>
      <c r="R11" s="218">
        <v>190337.50652168569</v>
      </c>
      <c r="S11" s="218">
        <v>174527.23853221355</v>
      </c>
      <c r="T11" s="219">
        <v>169023.65329493437</v>
      </c>
      <c r="U11" s="70"/>
      <c r="V11" s="70"/>
    </row>
    <row r="12" spans="1:22" ht="14.25" x14ac:dyDescent="0.2">
      <c r="A12" s="128" t="s">
        <v>276</v>
      </c>
      <c r="B12" s="220" t="s">
        <v>277</v>
      </c>
      <c r="C12" s="218">
        <v>32076.103164970693</v>
      </c>
      <c r="D12" s="218">
        <v>32839.819906993805</v>
      </c>
      <c r="E12" s="218">
        <v>33603.536649016918</v>
      </c>
      <c r="F12" s="218">
        <v>32076.103164970693</v>
      </c>
      <c r="G12" s="218">
        <v>37422.120359132474</v>
      </c>
      <c r="H12" s="218">
        <v>27493.802712832021</v>
      </c>
      <c r="I12" s="218">
        <v>31312.38642294758</v>
      </c>
      <c r="J12" s="219">
        <v>25202.652486762687</v>
      </c>
      <c r="K12" s="218">
        <v>29784.952938901359</v>
      </c>
      <c r="L12" s="218">
        <v>29784.952938901359</v>
      </c>
      <c r="M12" s="218">
        <v>33603.536649016918</v>
      </c>
      <c r="N12" s="218">
        <v>32076.103164970693</v>
      </c>
      <c r="O12" s="218">
        <v>35894.686875086249</v>
      </c>
      <c r="P12" s="218">
        <v>38949.553843178699</v>
      </c>
      <c r="Q12" s="218">
        <v>42768.137553294255</v>
      </c>
      <c r="R12" s="218">
        <v>36658.403617109361</v>
      </c>
      <c r="S12" s="218">
        <v>37422.120359132474</v>
      </c>
      <c r="T12" s="219">
        <v>38185.837101155586</v>
      </c>
      <c r="U12" s="70"/>
      <c r="V12" s="70"/>
    </row>
    <row r="13" spans="1:22" ht="25.5" x14ac:dyDescent="0.2">
      <c r="A13" s="128" t="s">
        <v>278</v>
      </c>
      <c r="B13" s="220" t="s">
        <v>356</v>
      </c>
      <c r="C13" s="218">
        <v>6530.909465569679</v>
      </c>
      <c r="D13" s="218">
        <v>6686.4073099880043</v>
      </c>
      <c r="E13" s="218">
        <v>6841.9051544063304</v>
      </c>
      <c r="F13" s="218">
        <v>6530.909465569679</v>
      </c>
      <c r="G13" s="218">
        <v>7619.3943764979595</v>
      </c>
      <c r="H13" s="218">
        <v>5597.9223990597247</v>
      </c>
      <c r="I13" s="218">
        <v>6375.4116211513528</v>
      </c>
      <c r="J13" s="219">
        <v>5131.4288658047481</v>
      </c>
      <c r="K13" s="218">
        <v>6064.4159323147023</v>
      </c>
      <c r="L13" s="218">
        <v>6064.4159323147023</v>
      </c>
      <c r="M13" s="218">
        <v>6841.9051544063304</v>
      </c>
      <c r="N13" s="218">
        <v>6530.909465569679</v>
      </c>
      <c r="O13" s="218">
        <v>7308.398687661308</v>
      </c>
      <c r="P13" s="218">
        <v>7930.39006533461</v>
      </c>
      <c r="Q13" s="218">
        <v>8707.8792874262381</v>
      </c>
      <c r="R13" s="218">
        <v>7463.8965320796324</v>
      </c>
      <c r="S13" s="218">
        <v>7619.3943764979595</v>
      </c>
      <c r="T13" s="219">
        <v>7774.8922209162847</v>
      </c>
      <c r="U13" s="70"/>
      <c r="V13" s="70"/>
    </row>
    <row r="14" spans="1:22" ht="14.25" x14ac:dyDescent="0.2">
      <c r="A14" s="128"/>
      <c r="B14" s="217"/>
      <c r="C14" s="673"/>
      <c r="D14" s="673"/>
      <c r="E14" s="673"/>
      <c r="F14" s="673"/>
      <c r="G14" s="673"/>
      <c r="H14" s="673"/>
      <c r="I14" s="673"/>
      <c r="J14" s="674"/>
      <c r="K14" s="673"/>
      <c r="L14" s="673"/>
      <c r="M14" s="673"/>
      <c r="N14" s="673"/>
      <c r="O14" s="673"/>
      <c r="P14" s="673"/>
      <c r="Q14" s="673"/>
      <c r="R14" s="673"/>
      <c r="S14" s="673"/>
      <c r="T14" s="674"/>
      <c r="U14" s="70"/>
      <c r="V14" s="70"/>
    </row>
    <row r="15" spans="1:22" ht="15" thickBot="1" x14ac:dyDescent="0.25">
      <c r="A15" s="675"/>
      <c r="B15" s="87"/>
      <c r="C15" s="676"/>
      <c r="D15" s="676"/>
      <c r="E15" s="676"/>
      <c r="F15" s="676"/>
      <c r="G15" s="676"/>
      <c r="H15" s="676"/>
      <c r="I15" s="676"/>
      <c r="J15" s="677"/>
      <c r="K15" s="676"/>
      <c r="L15" s="676"/>
      <c r="M15" s="676"/>
      <c r="N15" s="676"/>
      <c r="O15" s="676"/>
      <c r="P15" s="676"/>
      <c r="Q15" s="676"/>
      <c r="R15" s="676"/>
      <c r="S15" s="676"/>
      <c r="T15" s="677"/>
      <c r="U15" s="70"/>
      <c r="V15" s="70"/>
    </row>
    <row r="16" spans="1:22" ht="15" thickBot="1" x14ac:dyDescent="0.25">
      <c r="A16" s="678"/>
      <c r="B16" s="2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70"/>
      <c r="V16" s="70"/>
    </row>
    <row r="17" spans="1:22" ht="14.25" x14ac:dyDescent="0.2">
      <c r="A17" s="670" t="s">
        <v>272</v>
      </c>
      <c r="B17" s="37"/>
      <c r="C17" s="221"/>
      <c r="D17" s="221"/>
      <c r="E17" s="221"/>
      <c r="F17" s="221"/>
      <c r="G17" s="221"/>
      <c r="H17" s="221"/>
      <c r="I17" s="221"/>
      <c r="J17" s="222"/>
      <c r="K17" s="221"/>
      <c r="L17" s="221"/>
      <c r="M17" s="221"/>
      <c r="N17" s="221"/>
      <c r="O17" s="221"/>
      <c r="P17" s="221"/>
      <c r="Q17" s="221"/>
      <c r="R17" s="221"/>
      <c r="S17" s="221"/>
      <c r="T17" s="222"/>
      <c r="U17" s="70"/>
      <c r="V17" s="70"/>
    </row>
    <row r="18" spans="1:22" ht="14.25" x14ac:dyDescent="0.2">
      <c r="A18" s="671" t="s">
        <v>344</v>
      </c>
      <c r="B18" s="23"/>
      <c r="C18" s="84"/>
      <c r="D18" s="84"/>
      <c r="E18" s="84"/>
      <c r="F18" s="84"/>
      <c r="G18" s="84"/>
      <c r="H18" s="84"/>
      <c r="I18" s="84"/>
      <c r="J18" s="506"/>
      <c r="K18" s="84"/>
      <c r="L18" s="84"/>
      <c r="M18" s="84"/>
      <c r="N18" s="84"/>
      <c r="O18" s="84"/>
      <c r="P18" s="84"/>
      <c r="Q18" s="84"/>
      <c r="R18" s="84"/>
      <c r="S18" s="84"/>
      <c r="T18" s="506"/>
      <c r="U18" s="70"/>
      <c r="V18" s="70"/>
    </row>
    <row r="19" spans="1:22" ht="14.25" x14ac:dyDescent="0.2">
      <c r="A19" s="671" t="s">
        <v>273</v>
      </c>
      <c r="B19" s="23"/>
      <c r="C19" s="84"/>
      <c r="D19" s="84"/>
      <c r="E19" s="84"/>
      <c r="F19" s="84"/>
      <c r="G19" s="84"/>
      <c r="H19" s="84"/>
      <c r="I19" s="84"/>
      <c r="J19" s="506"/>
      <c r="K19" s="84"/>
      <c r="L19" s="84"/>
      <c r="M19" s="84"/>
      <c r="N19" s="84"/>
      <c r="O19" s="84"/>
      <c r="P19" s="84"/>
      <c r="Q19" s="84"/>
      <c r="R19" s="84"/>
      <c r="S19" s="84"/>
      <c r="T19" s="506"/>
      <c r="U19" s="70"/>
      <c r="V19" s="70"/>
    </row>
    <row r="20" spans="1:22" ht="14.25" x14ac:dyDescent="0.2">
      <c r="A20" s="671" t="s">
        <v>194</v>
      </c>
      <c r="B20" s="23"/>
      <c r="C20" s="84"/>
      <c r="D20" s="84"/>
      <c r="E20" s="84"/>
      <c r="F20" s="84"/>
      <c r="G20" s="84"/>
      <c r="H20" s="84"/>
      <c r="I20" s="84"/>
      <c r="J20" s="506"/>
      <c r="K20" s="84"/>
      <c r="L20" s="84"/>
      <c r="M20" s="84"/>
      <c r="N20" s="84"/>
      <c r="O20" s="84"/>
      <c r="P20" s="84"/>
      <c r="Q20" s="84"/>
      <c r="R20" s="84"/>
      <c r="S20" s="84"/>
      <c r="T20" s="506"/>
      <c r="U20" s="70"/>
      <c r="V20" s="70"/>
    </row>
    <row r="21" spans="1:22" ht="14.25" x14ac:dyDescent="0.2">
      <c r="A21" s="44" t="s">
        <v>274</v>
      </c>
      <c r="B21" s="23"/>
      <c r="C21" s="84"/>
      <c r="D21" s="84"/>
      <c r="E21" s="84"/>
      <c r="F21" s="84"/>
      <c r="G21" s="84"/>
      <c r="H21" s="84"/>
      <c r="I21" s="84"/>
      <c r="J21" s="506"/>
      <c r="K21" s="84"/>
      <c r="L21" s="84"/>
      <c r="M21" s="84"/>
      <c r="N21" s="84"/>
      <c r="O21" s="84"/>
      <c r="P21" s="84"/>
      <c r="Q21" s="84"/>
      <c r="R21" s="84"/>
      <c r="S21" s="84"/>
      <c r="T21" s="506"/>
      <c r="U21" s="70"/>
      <c r="V21" s="70"/>
    </row>
    <row r="22" spans="1:22" ht="15" x14ac:dyDescent="0.25">
      <c r="A22" s="216" t="s">
        <v>279</v>
      </c>
      <c r="B22" s="23"/>
      <c r="C22" s="84"/>
      <c r="D22" s="84"/>
      <c r="E22" s="84"/>
      <c r="F22" s="84"/>
      <c r="G22" s="84"/>
      <c r="H22" s="84"/>
      <c r="I22" s="84"/>
      <c r="J22" s="506"/>
      <c r="K22" s="84"/>
      <c r="L22" s="84"/>
      <c r="M22" s="84"/>
      <c r="N22" s="84"/>
      <c r="O22" s="84"/>
      <c r="P22" s="84"/>
      <c r="Q22" s="84"/>
      <c r="R22" s="84"/>
      <c r="S22" s="84"/>
      <c r="T22" s="506"/>
      <c r="U22" s="70"/>
      <c r="V22" s="70"/>
    </row>
    <row r="23" spans="1:22" ht="14.25" x14ac:dyDescent="0.2">
      <c r="A23" s="71"/>
      <c r="B23" s="23"/>
      <c r="C23" s="175"/>
      <c r="D23" s="175"/>
      <c r="E23" s="175"/>
      <c r="F23" s="175"/>
      <c r="G23" s="175"/>
      <c r="H23" s="175"/>
      <c r="I23" s="175"/>
      <c r="J23" s="43"/>
      <c r="K23" s="175"/>
      <c r="L23" s="175"/>
      <c r="M23" s="175"/>
      <c r="N23" s="175"/>
      <c r="O23" s="175"/>
      <c r="P23" s="175"/>
      <c r="Q23" s="175"/>
      <c r="R23" s="175"/>
      <c r="S23" s="175"/>
      <c r="T23" s="43"/>
      <c r="U23" s="70"/>
      <c r="V23" s="70"/>
    </row>
    <row r="24" spans="1:22" ht="15" x14ac:dyDescent="0.25">
      <c r="A24" s="46" t="s">
        <v>159</v>
      </c>
      <c r="B24" s="81"/>
      <c r="C24" s="47">
        <v>2004</v>
      </c>
      <c r="D24" s="47">
        <v>2005</v>
      </c>
      <c r="E24" s="47">
        <v>2006</v>
      </c>
      <c r="F24" s="47">
        <v>2007</v>
      </c>
      <c r="G24" s="47">
        <v>2008</v>
      </c>
      <c r="H24" s="47">
        <v>2009</v>
      </c>
      <c r="I24" s="47">
        <v>2010</v>
      </c>
      <c r="J24" s="672">
        <v>2011</v>
      </c>
      <c r="K24" s="47">
        <v>2012</v>
      </c>
      <c r="L24" s="47">
        <v>2013</v>
      </c>
      <c r="M24" s="47">
        <v>2014</v>
      </c>
      <c r="N24" s="47">
        <v>2015</v>
      </c>
      <c r="O24" s="47">
        <v>2016</v>
      </c>
      <c r="P24" s="47">
        <v>2017</v>
      </c>
      <c r="Q24" s="47">
        <v>2018</v>
      </c>
      <c r="R24" s="47">
        <v>2019</v>
      </c>
      <c r="S24" s="47">
        <v>2020</v>
      </c>
      <c r="T24" s="672">
        <v>2021</v>
      </c>
      <c r="U24" s="70"/>
      <c r="V24" s="70"/>
    </row>
    <row r="25" spans="1:22" ht="15" x14ac:dyDescent="0.25">
      <c r="A25" s="689" t="s">
        <v>2</v>
      </c>
      <c r="B25" s="163"/>
      <c r="C25" s="685">
        <v>29808.650631899756</v>
      </c>
      <c r="D25" s="685">
        <v>31035.710512723523</v>
      </c>
      <c r="E25" s="685">
        <v>31905.62232972038</v>
      </c>
      <c r="F25" s="685">
        <v>34073.777451778529</v>
      </c>
      <c r="G25" s="685">
        <v>39344.475266575704</v>
      </c>
      <c r="H25" s="685">
        <v>35234.918496709579</v>
      </c>
      <c r="I25" s="685">
        <v>41034.689393228553</v>
      </c>
      <c r="J25" s="686">
        <v>43077.610562633643</v>
      </c>
      <c r="K25" s="687">
        <v>48483.083855315628</v>
      </c>
      <c r="L25" s="687">
        <v>50811.42011840397</v>
      </c>
      <c r="M25" s="687">
        <v>52921.583018306475</v>
      </c>
      <c r="N25" s="687">
        <v>59993.716597819664</v>
      </c>
      <c r="O25" s="687">
        <v>67099.259152036291</v>
      </c>
      <c r="P25" s="687">
        <v>83106.548589154059</v>
      </c>
      <c r="Q25" s="687">
        <v>86939.404638407068</v>
      </c>
      <c r="R25" s="687">
        <v>69398.714245176467</v>
      </c>
      <c r="S25" s="687">
        <v>65581.038277271509</v>
      </c>
      <c r="T25" s="688">
        <v>64506.589049551781</v>
      </c>
      <c r="U25" s="70"/>
      <c r="V25" s="70"/>
    </row>
    <row r="26" spans="1:22" ht="14.25" x14ac:dyDescent="0.2">
      <c r="A26" s="128">
        <v>65213</v>
      </c>
      <c r="B26" s="223" t="s">
        <v>275</v>
      </c>
      <c r="C26" s="218">
        <v>13412.478512347574</v>
      </c>
      <c r="D26" s="218">
        <v>14249.153342705808</v>
      </c>
      <c r="E26" s="218">
        <v>14728.680109237139</v>
      </c>
      <c r="F26" s="218">
        <v>17677.605332226343</v>
      </c>
      <c r="G26" s="218">
        <v>20215.607793764822</v>
      </c>
      <c r="H26" s="218">
        <v>21181.056679950561</v>
      </c>
      <c r="I26" s="218">
        <v>25028.902324141894</v>
      </c>
      <c r="J26" s="219">
        <v>30194.903897271211</v>
      </c>
      <c r="K26" s="218">
        <v>33258.066887160028</v>
      </c>
      <c r="L26" s="218">
        <v>35586.40315024837</v>
      </c>
      <c r="M26" s="218">
        <v>35744.640797823231</v>
      </c>
      <c r="N26" s="218">
        <v>43597.544478267482</v>
      </c>
      <c r="O26" s="218">
        <v>48751.161780156464</v>
      </c>
      <c r="P26" s="218">
        <v>63196.911015412108</v>
      </c>
      <c r="Q26" s="218">
        <v>65077.841812337494</v>
      </c>
      <c r="R26" s="218">
        <v>50660.23182283112</v>
      </c>
      <c r="S26" s="218">
        <v>46452.170804460628</v>
      </c>
      <c r="T26" s="219">
        <v>44987.336526275372</v>
      </c>
      <c r="U26" s="70"/>
      <c r="V26" s="70"/>
    </row>
    <row r="27" spans="1:22" ht="14.25" x14ac:dyDescent="0.2">
      <c r="A27" s="128" t="s">
        <v>276</v>
      </c>
      <c r="B27" s="217" t="s">
        <v>277</v>
      </c>
      <c r="C27" s="218">
        <v>14378.963410445083</v>
      </c>
      <c r="D27" s="218">
        <v>14721.319682122346</v>
      </c>
      <c r="E27" s="218">
        <v>15063.675953799611</v>
      </c>
      <c r="F27" s="218">
        <v>14378.963410445083</v>
      </c>
      <c r="G27" s="218">
        <v>16775.457312185928</v>
      </c>
      <c r="H27" s="218">
        <v>12324.825780381499</v>
      </c>
      <c r="I27" s="218">
        <v>14036.607138767818</v>
      </c>
      <c r="J27" s="219">
        <v>11297.756965349708</v>
      </c>
      <c r="K27" s="218">
        <v>13351.894595413292</v>
      </c>
      <c r="L27" s="218">
        <v>13351.894595413292</v>
      </c>
      <c r="M27" s="218">
        <v>15063.675953799611</v>
      </c>
      <c r="N27" s="218">
        <v>14378.963410445083</v>
      </c>
      <c r="O27" s="218">
        <v>16090.744768831401</v>
      </c>
      <c r="P27" s="218">
        <v>17460.169855540458</v>
      </c>
      <c r="Q27" s="218">
        <v>19171.951213926775</v>
      </c>
      <c r="R27" s="218">
        <v>16433.101040508664</v>
      </c>
      <c r="S27" s="218">
        <v>16775.457312185928</v>
      </c>
      <c r="T27" s="219">
        <v>17117.813583863193</v>
      </c>
      <c r="U27" s="70"/>
      <c r="V27" s="70"/>
    </row>
    <row r="28" spans="1:22" ht="25.5" x14ac:dyDescent="0.2">
      <c r="A28" s="128" t="s">
        <v>278</v>
      </c>
      <c r="B28" s="220" t="s">
        <v>356</v>
      </c>
      <c r="C28" s="218">
        <v>2017.2087091071016</v>
      </c>
      <c r="D28" s="218">
        <v>2065.2374878953656</v>
      </c>
      <c r="E28" s="218">
        <v>2113.26626668363</v>
      </c>
      <c r="F28" s="218">
        <v>2017.2087091071014</v>
      </c>
      <c r="G28" s="218">
        <v>2353.4101606249519</v>
      </c>
      <c r="H28" s="218">
        <v>1729.0360363775155</v>
      </c>
      <c r="I28" s="218">
        <v>1969.179930318837</v>
      </c>
      <c r="J28" s="219">
        <v>1584.9497000127226</v>
      </c>
      <c r="K28" s="218">
        <v>1873.1223727423087</v>
      </c>
      <c r="L28" s="218">
        <v>1873.1223727423087</v>
      </c>
      <c r="M28" s="218">
        <v>2113.26626668363</v>
      </c>
      <c r="N28" s="218">
        <v>2017.2087091071014</v>
      </c>
      <c r="O28" s="218">
        <v>2257.3526030484231</v>
      </c>
      <c r="P28" s="218">
        <v>2449.4677182014802</v>
      </c>
      <c r="Q28" s="218">
        <v>2689.6116121428017</v>
      </c>
      <c r="R28" s="218">
        <v>2305.3813818366871</v>
      </c>
      <c r="S28" s="218">
        <v>2353.4101606249519</v>
      </c>
      <c r="T28" s="219">
        <v>2401.4389394132163</v>
      </c>
      <c r="U28" s="70"/>
      <c r="V28" s="70"/>
    </row>
    <row r="29" spans="1:22" ht="15" thickBot="1" x14ac:dyDescent="0.25">
      <c r="A29" s="173"/>
      <c r="B29" s="224"/>
      <c r="C29" s="225"/>
      <c r="D29" s="225"/>
      <c r="E29" s="225"/>
      <c r="F29" s="225"/>
      <c r="G29" s="225"/>
      <c r="H29" s="225"/>
      <c r="I29" s="225"/>
      <c r="J29" s="226"/>
      <c r="K29" s="225"/>
      <c r="L29" s="225"/>
      <c r="M29" s="225"/>
      <c r="N29" s="225"/>
      <c r="O29" s="225"/>
      <c r="P29" s="225"/>
      <c r="Q29" s="225"/>
      <c r="R29" s="225"/>
      <c r="S29" s="225"/>
      <c r="T29" s="226"/>
      <c r="U29" s="70"/>
      <c r="V29" s="70"/>
    </row>
    <row r="30" spans="1:22" ht="15" thickBot="1" x14ac:dyDescent="0.25">
      <c r="A30" s="136"/>
      <c r="B30" s="217"/>
      <c r="C30" s="218"/>
      <c r="D30" s="218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70"/>
      <c r="V30" s="70"/>
    </row>
    <row r="31" spans="1:22" ht="14.25" x14ac:dyDescent="0.2">
      <c r="A31" s="670" t="s">
        <v>272</v>
      </c>
      <c r="B31" s="227"/>
      <c r="C31" s="228"/>
      <c r="D31" s="228"/>
      <c r="E31" s="228"/>
      <c r="F31" s="228"/>
      <c r="G31" s="228"/>
      <c r="H31" s="228"/>
      <c r="I31" s="228"/>
      <c r="J31" s="507"/>
      <c r="K31" s="228"/>
      <c r="L31" s="228"/>
      <c r="M31" s="228"/>
      <c r="N31" s="228"/>
      <c r="O31" s="228"/>
      <c r="P31" s="228"/>
      <c r="Q31" s="228"/>
      <c r="R31" s="228"/>
      <c r="S31" s="228"/>
      <c r="T31" s="507"/>
      <c r="U31" s="70"/>
      <c r="V31" s="70"/>
    </row>
    <row r="32" spans="1:22" ht="14.25" x14ac:dyDescent="0.2">
      <c r="A32" s="671" t="s">
        <v>344</v>
      </c>
      <c r="B32" s="217"/>
      <c r="C32" s="218"/>
      <c r="D32" s="218"/>
      <c r="E32" s="218"/>
      <c r="F32" s="218"/>
      <c r="G32" s="218"/>
      <c r="H32" s="218"/>
      <c r="I32" s="218"/>
      <c r="J32" s="219"/>
      <c r="K32" s="218"/>
      <c r="L32" s="218"/>
      <c r="M32" s="218"/>
      <c r="N32" s="218"/>
      <c r="O32" s="218"/>
      <c r="P32" s="218"/>
      <c r="Q32" s="218"/>
      <c r="R32" s="218"/>
      <c r="S32" s="218"/>
      <c r="T32" s="219"/>
      <c r="U32" s="70"/>
      <c r="V32" s="70"/>
    </row>
    <row r="33" spans="1:22" ht="14.25" x14ac:dyDescent="0.2">
      <c r="A33" s="671" t="s">
        <v>273</v>
      </c>
      <c r="B33" s="217"/>
      <c r="C33" s="218"/>
      <c r="D33" s="218"/>
      <c r="E33" s="218"/>
      <c r="F33" s="218"/>
      <c r="G33" s="218"/>
      <c r="H33" s="218"/>
      <c r="I33" s="218"/>
      <c r="J33" s="219"/>
      <c r="K33" s="218"/>
      <c r="L33" s="218"/>
      <c r="M33" s="218"/>
      <c r="N33" s="218"/>
      <c r="O33" s="218"/>
      <c r="P33" s="218"/>
      <c r="Q33" s="218"/>
      <c r="R33" s="218"/>
      <c r="S33" s="218"/>
      <c r="T33" s="219"/>
      <c r="U33" s="70"/>
      <c r="V33" s="70"/>
    </row>
    <row r="34" spans="1:22" ht="14.25" x14ac:dyDescent="0.2">
      <c r="A34" s="671" t="s">
        <v>194</v>
      </c>
      <c r="B34" s="217"/>
      <c r="C34" s="218"/>
      <c r="D34" s="218"/>
      <c r="E34" s="218"/>
      <c r="F34" s="218"/>
      <c r="G34" s="218"/>
      <c r="H34" s="218"/>
      <c r="I34" s="218"/>
      <c r="J34" s="219"/>
      <c r="K34" s="218"/>
      <c r="L34" s="218"/>
      <c r="M34" s="218"/>
      <c r="N34" s="218"/>
      <c r="O34" s="218"/>
      <c r="P34" s="218"/>
      <c r="Q34" s="218"/>
      <c r="R34" s="218"/>
      <c r="S34" s="218"/>
      <c r="T34" s="219"/>
      <c r="U34" s="70"/>
      <c r="V34" s="70"/>
    </row>
    <row r="35" spans="1:22" ht="14.25" x14ac:dyDescent="0.2">
      <c r="A35" s="44" t="s">
        <v>274</v>
      </c>
      <c r="B35" s="217"/>
      <c r="C35" s="218"/>
      <c r="D35" s="218"/>
      <c r="E35" s="218"/>
      <c r="F35" s="218"/>
      <c r="G35" s="218"/>
      <c r="H35" s="218"/>
      <c r="I35" s="218"/>
      <c r="J35" s="219"/>
      <c r="K35" s="218"/>
      <c r="L35" s="218"/>
      <c r="M35" s="218"/>
      <c r="N35" s="218"/>
      <c r="O35" s="218"/>
      <c r="P35" s="218"/>
      <c r="Q35" s="218"/>
      <c r="R35" s="218"/>
      <c r="S35" s="218"/>
      <c r="T35" s="219"/>
      <c r="U35" s="70"/>
      <c r="V35" s="70"/>
    </row>
    <row r="36" spans="1:22" ht="14.25" x14ac:dyDescent="0.2">
      <c r="A36" s="44" t="s">
        <v>199</v>
      </c>
      <c r="B36" s="217"/>
      <c r="C36" s="218"/>
      <c r="D36" s="218"/>
      <c r="E36" s="218"/>
      <c r="F36" s="218"/>
      <c r="G36" s="218"/>
      <c r="H36" s="218"/>
      <c r="I36" s="218"/>
      <c r="J36" s="219"/>
      <c r="K36" s="218"/>
      <c r="L36" s="218"/>
      <c r="M36" s="218"/>
      <c r="N36" s="218"/>
      <c r="O36" s="218"/>
      <c r="P36" s="218"/>
      <c r="Q36" s="218"/>
      <c r="R36" s="218"/>
      <c r="S36" s="218"/>
      <c r="T36" s="219"/>
      <c r="U36" s="70"/>
      <c r="V36" s="70"/>
    </row>
    <row r="37" spans="1:22" ht="14.25" x14ac:dyDescent="0.2">
      <c r="A37" s="71"/>
      <c r="B37" s="23"/>
      <c r="C37" s="175"/>
      <c r="D37" s="175"/>
      <c r="E37" s="175"/>
      <c r="F37" s="175"/>
      <c r="G37" s="175"/>
      <c r="H37" s="175"/>
      <c r="I37" s="175"/>
      <c r="J37" s="43"/>
      <c r="K37" s="175"/>
      <c r="L37" s="175"/>
      <c r="M37" s="175"/>
      <c r="N37" s="175"/>
      <c r="O37" s="175"/>
      <c r="P37" s="175"/>
      <c r="Q37" s="175"/>
      <c r="R37" s="175"/>
      <c r="S37" s="175"/>
      <c r="T37" s="43"/>
      <c r="U37" s="70"/>
      <c r="V37" s="70"/>
    </row>
    <row r="38" spans="1:22" ht="15" x14ac:dyDescent="0.25">
      <c r="A38" s="46" t="s">
        <v>159</v>
      </c>
      <c r="B38" s="47"/>
      <c r="C38" s="47">
        <v>2004</v>
      </c>
      <c r="D38" s="47">
        <v>2005</v>
      </c>
      <c r="E38" s="47">
        <v>2006</v>
      </c>
      <c r="F38" s="47">
        <v>2007</v>
      </c>
      <c r="G38" s="47">
        <v>2008</v>
      </c>
      <c r="H38" s="47">
        <v>2009</v>
      </c>
      <c r="I38" s="47">
        <v>2010</v>
      </c>
      <c r="J38" s="672">
        <v>2011</v>
      </c>
      <c r="K38" s="47">
        <v>2012</v>
      </c>
      <c r="L38" s="47">
        <v>2013</v>
      </c>
      <c r="M38" s="47">
        <v>2014</v>
      </c>
      <c r="N38" s="47">
        <v>2015</v>
      </c>
      <c r="O38" s="47">
        <v>2016</v>
      </c>
      <c r="P38" s="47">
        <v>2017</v>
      </c>
      <c r="Q38" s="47">
        <v>2018</v>
      </c>
      <c r="R38" s="47">
        <v>2019</v>
      </c>
      <c r="S38" s="47">
        <v>2020</v>
      </c>
      <c r="T38" s="672">
        <v>2021</v>
      </c>
      <c r="U38" s="70"/>
      <c r="V38" s="70"/>
    </row>
    <row r="39" spans="1:22" ht="15" x14ac:dyDescent="0.25">
      <c r="A39" s="689" t="s">
        <v>2</v>
      </c>
      <c r="B39" s="163"/>
      <c r="C39" s="685">
        <v>59190.90116513941</v>
      </c>
      <c r="D39" s="685">
        <v>62026.559073363249</v>
      </c>
      <c r="E39" s="685">
        <v>63877.510310804893</v>
      </c>
      <c r="F39" s="685">
        <v>70950.446453622979</v>
      </c>
      <c r="G39" s="685">
        <v>81649.877461230353</v>
      </c>
      <c r="H39" s="685">
        <v>77436.969770680793</v>
      </c>
      <c r="I39" s="685">
        <v>90690.160751469361</v>
      </c>
      <c r="J39" s="686">
        <v>100702.90620238334</v>
      </c>
      <c r="K39" s="685">
        <v>112321.44797629995</v>
      </c>
      <c r="L39" s="685">
        <v>118740.99348781754</v>
      </c>
      <c r="M39" s="685">
        <v>121821.42427523022</v>
      </c>
      <c r="N39" s="685">
        <v>142415.30814119938</v>
      </c>
      <c r="O39" s="685">
        <v>159268.69240898383</v>
      </c>
      <c r="P39" s="685">
        <v>201212.94168016731</v>
      </c>
      <c r="Q39" s="685">
        <v>209043.07604345717</v>
      </c>
      <c r="R39" s="685">
        <v>165061.09242569821</v>
      </c>
      <c r="S39" s="685">
        <v>153987.71499057248</v>
      </c>
      <c r="T39" s="686">
        <v>150477.79356745444</v>
      </c>
      <c r="U39" s="70"/>
      <c r="V39" s="70"/>
    </row>
    <row r="40" spans="1:22" ht="14.25" x14ac:dyDescent="0.2">
      <c r="A40" s="128">
        <v>65213</v>
      </c>
      <c r="B40" s="217" t="s">
        <v>275</v>
      </c>
      <c r="C40" s="218">
        <f t="shared" ref="C40:T40" si="0">+C11-C26</f>
        <v>36980.060654151224</v>
      </c>
      <c r="D40" s="218">
        <f t="shared" si="0"/>
        <v>39286.889026399149</v>
      </c>
      <c r="E40" s="218">
        <f t="shared" si="0"/>
        <v>40609.010727864887</v>
      </c>
      <c r="F40" s="218">
        <f t="shared" si="0"/>
        <v>48739.605942634778</v>
      </c>
      <c r="G40" s="218">
        <f t="shared" si="0"/>
        <v>55737.230198410805</v>
      </c>
      <c r="H40" s="218">
        <f t="shared" si="0"/>
        <v>58399.106475548062</v>
      </c>
      <c r="I40" s="218">
        <f t="shared" si="0"/>
        <v>69008.149776457081</v>
      </c>
      <c r="J40" s="219">
        <f t="shared" si="0"/>
        <v>83251.531515178329</v>
      </c>
      <c r="K40" s="218">
        <f t="shared" si="0"/>
        <v>91697.096073239489</v>
      </c>
      <c r="L40" s="218">
        <f t="shared" si="0"/>
        <v>98116.641584757075</v>
      </c>
      <c r="M40" s="218">
        <f t="shared" si="0"/>
        <v>98552.924692290224</v>
      </c>
      <c r="N40" s="218">
        <f t="shared" si="0"/>
        <v>120204.46763021118</v>
      </c>
      <c r="O40" s="218">
        <f t="shared" si="0"/>
        <v>134413.70421811609</v>
      </c>
      <c r="P40" s="218">
        <f t="shared" si="0"/>
        <v>174242.63534539595</v>
      </c>
      <c r="Q40" s="218">
        <f t="shared" si="0"/>
        <v>179428.62202880628</v>
      </c>
      <c r="R40" s="218">
        <f t="shared" si="0"/>
        <v>139677.27469885457</v>
      </c>
      <c r="S40" s="218">
        <f t="shared" si="0"/>
        <v>128075.06772775293</v>
      </c>
      <c r="T40" s="219">
        <f t="shared" si="0"/>
        <v>124036.31676865899</v>
      </c>
      <c r="U40" s="70"/>
      <c r="V40" s="70"/>
    </row>
    <row r="41" spans="1:22" ht="14.25" x14ac:dyDescent="0.2">
      <c r="A41" s="128" t="s">
        <v>276</v>
      </c>
      <c r="B41" s="220" t="s">
        <v>277</v>
      </c>
      <c r="C41" s="218">
        <f t="shared" ref="C41:T41" si="1">+C12-C27</f>
        <v>17697.139754525611</v>
      </c>
      <c r="D41" s="218">
        <f t="shared" si="1"/>
        <v>18118.500224871459</v>
      </c>
      <c r="E41" s="218">
        <f t="shared" si="1"/>
        <v>18539.860695217307</v>
      </c>
      <c r="F41" s="218">
        <f t="shared" si="1"/>
        <v>17697.139754525611</v>
      </c>
      <c r="G41" s="218">
        <f t="shared" si="1"/>
        <v>20646.663046946545</v>
      </c>
      <c r="H41" s="218">
        <f t="shared" si="1"/>
        <v>15168.976932450521</v>
      </c>
      <c r="I41" s="218">
        <f t="shared" si="1"/>
        <v>17275.779284179764</v>
      </c>
      <c r="J41" s="219">
        <f t="shared" si="1"/>
        <v>13904.895521412978</v>
      </c>
      <c r="K41" s="218">
        <f t="shared" si="1"/>
        <v>16433.058343488068</v>
      </c>
      <c r="L41" s="218">
        <f t="shared" si="1"/>
        <v>16433.058343488068</v>
      </c>
      <c r="M41" s="218">
        <f t="shared" si="1"/>
        <v>18539.860695217307</v>
      </c>
      <c r="N41" s="218">
        <f t="shared" si="1"/>
        <v>17697.139754525611</v>
      </c>
      <c r="O41" s="218">
        <f t="shared" si="1"/>
        <v>19803.94210625485</v>
      </c>
      <c r="P41" s="218">
        <f t="shared" si="1"/>
        <v>21489.383987638241</v>
      </c>
      <c r="Q41" s="218">
        <f t="shared" si="1"/>
        <v>23596.186339367479</v>
      </c>
      <c r="R41" s="218">
        <f t="shared" si="1"/>
        <v>20225.302576600698</v>
      </c>
      <c r="S41" s="218">
        <f t="shared" si="1"/>
        <v>20646.663046946545</v>
      </c>
      <c r="T41" s="219">
        <f t="shared" si="1"/>
        <v>21068.023517292393</v>
      </c>
      <c r="U41" s="70"/>
      <c r="V41" s="70"/>
    </row>
    <row r="42" spans="1:22" ht="25.5" x14ac:dyDescent="0.2">
      <c r="A42" s="128" t="s">
        <v>278</v>
      </c>
      <c r="B42" s="220" t="s">
        <v>356</v>
      </c>
      <c r="C42" s="218">
        <f t="shared" ref="C42:T42" si="2">+C13-C28</f>
        <v>4513.7007564625774</v>
      </c>
      <c r="D42" s="218">
        <f t="shared" si="2"/>
        <v>4621.1698220926392</v>
      </c>
      <c r="E42" s="218">
        <f t="shared" si="2"/>
        <v>4728.6388877227</v>
      </c>
      <c r="F42" s="218">
        <f t="shared" si="2"/>
        <v>4513.7007564625774</v>
      </c>
      <c r="G42" s="218">
        <f t="shared" si="2"/>
        <v>5265.984215873008</v>
      </c>
      <c r="H42" s="218">
        <f t="shared" si="2"/>
        <v>3868.8863626822094</v>
      </c>
      <c r="I42" s="218">
        <f t="shared" si="2"/>
        <v>4406.2316908325156</v>
      </c>
      <c r="J42" s="218">
        <f t="shared" si="2"/>
        <v>3546.4791657920255</v>
      </c>
      <c r="K42" s="683">
        <f t="shared" si="2"/>
        <v>4191.2935595723939</v>
      </c>
      <c r="L42" s="218">
        <f t="shared" si="2"/>
        <v>4191.2935595723939</v>
      </c>
      <c r="M42" s="218">
        <f t="shared" si="2"/>
        <v>4728.6388877227</v>
      </c>
      <c r="N42" s="218">
        <f t="shared" si="2"/>
        <v>4513.7007564625774</v>
      </c>
      <c r="O42" s="218">
        <f t="shared" si="2"/>
        <v>5051.0460846128844</v>
      </c>
      <c r="P42" s="218">
        <f t="shared" si="2"/>
        <v>5480.9223471331297</v>
      </c>
      <c r="Q42" s="218">
        <f t="shared" si="2"/>
        <v>6018.2676752834359</v>
      </c>
      <c r="R42" s="218">
        <f t="shared" si="2"/>
        <v>5158.5151502429453</v>
      </c>
      <c r="S42" s="218">
        <f t="shared" si="2"/>
        <v>5265.984215873008</v>
      </c>
      <c r="T42" s="219">
        <f t="shared" si="2"/>
        <v>5373.4532815030689</v>
      </c>
      <c r="U42" s="70"/>
      <c r="V42" s="70"/>
    </row>
    <row r="43" spans="1:22" ht="15" thickBot="1" x14ac:dyDescent="0.25">
      <c r="A43" s="140" t="s">
        <v>2</v>
      </c>
      <c r="B43" s="224"/>
      <c r="C43" s="679">
        <f>SUM(C40:C42)</f>
        <v>59190.90116513941</v>
      </c>
      <c r="D43" s="679">
        <f t="shared" ref="D43:T43" si="3">SUM(D40:D42)</f>
        <v>62026.559073363249</v>
      </c>
      <c r="E43" s="679">
        <f t="shared" si="3"/>
        <v>63877.510310804893</v>
      </c>
      <c r="F43" s="679">
        <f t="shared" si="3"/>
        <v>70950.446453622979</v>
      </c>
      <c r="G43" s="679">
        <f t="shared" si="3"/>
        <v>81649.877461230353</v>
      </c>
      <c r="H43" s="679">
        <f t="shared" si="3"/>
        <v>77436.969770680793</v>
      </c>
      <c r="I43" s="679">
        <f t="shared" si="3"/>
        <v>90690.160751469361</v>
      </c>
      <c r="J43" s="680">
        <f t="shared" si="3"/>
        <v>100702.90620238334</v>
      </c>
      <c r="K43" s="679">
        <f t="shared" si="3"/>
        <v>112321.44797629995</v>
      </c>
      <c r="L43" s="679">
        <f t="shared" si="3"/>
        <v>118740.99348781754</v>
      </c>
      <c r="M43" s="679">
        <f t="shared" si="3"/>
        <v>121821.42427523022</v>
      </c>
      <c r="N43" s="679">
        <f t="shared" si="3"/>
        <v>142415.30814119938</v>
      </c>
      <c r="O43" s="679">
        <f t="shared" si="3"/>
        <v>159268.69240898383</v>
      </c>
      <c r="P43" s="679">
        <f t="shared" si="3"/>
        <v>201212.94168016731</v>
      </c>
      <c r="Q43" s="679">
        <f t="shared" si="3"/>
        <v>209043.07604345717</v>
      </c>
      <c r="R43" s="679">
        <f t="shared" si="3"/>
        <v>165061.09242569821</v>
      </c>
      <c r="S43" s="679">
        <f t="shared" si="3"/>
        <v>153987.71499057248</v>
      </c>
      <c r="T43" s="680">
        <f t="shared" si="3"/>
        <v>150477.79356745444</v>
      </c>
      <c r="U43" s="70"/>
      <c r="V43" s="70"/>
    </row>
    <row r="44" spans="1:22" ht="14.25" x14ac:dyDescent="0.2">
      <c r="A44" s="36"/>
      <c r="B44" s="37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70"/>
      <c r="V44" s="70"/>
    </row>
    <row r="45" spans="1:22" ht="14.25" x14ac:dyDescent="0.2">
      <c r="A45" s="23"/>
      <c r="B45" s="23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70"/>
      <c r="V45" s="70"/>
    </row>
    <row r="46" spans="1:22" ht="14.25" x14ac:dyDescent="0.2">
      <c r="A46" s="23"/>
      <c r="B46" s="23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70"/>
      <c r="V46" s="70"/>
    </row>
    <row r="47" spans="1:22" ht="14.25" x14ac:dyDescent="0.2">
      <c r="A47" s="80"/>
      <c r="B47" s="23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70"/>
      <c r="V47" s="70"/>
    </row>
    <row r="48" spans="1:22" ht="14.25" x14ac:dyDescent="0.2">
      <c r="A48" s="80"/>
      <c r="B48" s="23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70"/>
      <c r="V48" s="70"/>
    </row>
    <row r="49" spans="1:22" ht="14.25" x14ac:dyDescent="0.2">
      <c r="A49" s="23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70"/>
      <c r="V49" s="70"/>
    </row>
    <row r="50" spans="1:22" ht="14.25" x14ac:dyDescent="0.2">
      <c r="A50" s="23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70"/>
      <c r="V50" s="70"/>
    </row>
    <row r="51" spans="1:22" ht="14.25" x14ac:dyDescent="0.2">
      <c r="A51" s="23"/>
      <c r="B51" s="23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70"/>
      <c r="V51" s="70"/>
    </row>
    <row r="52" spans="1:22" ht="14.25" x14ac:dyDescent="0.2">
      <c r="A52" s="23"/>
      <c r="B52" s="23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70"/>
      <c r="V52" s="70"/>
    </row>
    <row r="53" spans="1:22" ht="14.25" x14ac:dyDescent="0.2">
      <c r="A53" s="23"/>
      <c r="B53" s="23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70"/>
      <c r="V53" s="70"/>
    </row>
    <row r="54" spans="1:22" x14ac:dyDescent="0.2">
      <c r="A54" s="23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2" x14ac:dyDescent="0.2">
      <c r="A55" s="23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  <row r="56" spans="1:22" x14ac:dyDescent="0.2">
      <c r="A56" s="23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</row>
    <row r="57" spans="1:22" x14ac:dyDescent="0.2">
      <c r="A57" s="23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</row>
    <row r="58" spans="1:22" x14ac:dyDescent="0.2">
      <c r="A58" s="23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</row>
    <row r="59" spans="1:22" x14ac:dyDescent="0.2">
      <c r="A59" s="23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</row>
    <row r="60" spans="1:22" x14ac:dyDescent="0.2">
      <c r="A60" s="23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</row>
    <row r="61" spans="1:22" x14ac:dyDescent="0.2">
      <c r="A61" s="23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</row>
    <row r="62" spans="1:22" x14ac:dyDescent="0.2">
      <c r="A62" s="23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</row>
    <row r="63" spans="1:22" x14ac:dyDescent="0.2">
      <c r="A63" s="23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</row>
    <row r="64" spans="1:22" x14ac:dyDescent="0.2">
      <c r="A64" s="23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</row>
    <row r="65" spans="1:20" x14ac:dyDescent="0.2">
      <c r="A65" s="23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</row>
    <row r="66" spans="1:20" x14ac:dyDescent="0.2">
      <c r="A66" s="23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</row>
    <row r="67" spans="1:20" x14ac:dyDescent="0.2">
      <c r="A67" s="23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</row>
    <row r="68" spans="1:20" ht="14.25" x14ac:dyDescent="0.2"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</row>
    <row r="69" spans="1:20" ht="14.25" x14ac:dyDescent="0.2"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</row>
    <row r="70" spans="1:20" ht="14.25" x14ac:dyDescent="0.2"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</row>
    <row r="71" spans="1:20" ht="14.25" x14ac:dyDescent="0.2"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</row>
    <row r="72" spans="1:20" ht="14.25" x14ac:dyDescent="0.2"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</row>
    <row r="73" spans="1:20" ht="14.25" x14ac:dyDescent="0.2"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</row>
    <row r="74" spans="1:20" ht="14.25" x14ac:dyDescent="0.2"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</row>
    <row r="75" spans="1:20" ht="14.25" x14ac:dyDescent="0.2"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</row>
    <row r="76" spans="1:20" ht="14.25" x14ac:dyDescent="0.2"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</row>
    <row r="77" spans="1:20" ht="14.25" x14ac:dyDescent="0.2"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</row>
    <row r="78" spans="1:20" ht="14.25" x14ac:dyDescent="0.2"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</row>
    <row r="79" spans="1:20" ht="14.25" x14ac:dyDescent="0.2"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</row>
    <row r="80" spans="1:20" ht="14.25" x14ac:dyDescent="0.2"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</row>
    <row r="81" spans="2:20" ht="14.25" x14ac:dyDescent="0.2"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</row>
    <row r="82" spans="2:20" ht="14.25" x14ac:dyDescent="0.2"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</row>
    <row r="83" spans="2:20" ht="14.25" x14ac:dyDescent="0.2"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</row>
    <row r="84" spans="2:20" ht="14.25" x14ac:dyDescent="0.2"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</row>
    <row r="85" spans="2:20" ht="14.25" x14ac:dyDescent="0.2"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</row>
    <row r="86" spans="2:20" ht="14.25" x14ac:dyDescent="0.2"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</row>
    <row r="87" spans="2:20" ht="14.25" x14ac:dyDescent="0.2"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</row>
    <row r="88" spans="2:20" ht="14.25" x14ac:dyDescent="0.2"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</row>
    <row r="89" spans="2:20" ht="14.25" x14ac:dyDescent="0.2"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</row>
    <row r="90" spans="2:20" ht="14.25" x14ac:dyDescent="0.2"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</row>
    <row r="91" spans="2:20" ht="14.25" x14ac:dyDescent="0.2"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</row>
    <row r="92" spans="2:20" ht="14.25" x14ac:dyDescent="0.2"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</row>
    <row r="93" spans="2:20" ht="14.25" x14ac:dyDescent="0.2"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</row>
    <row r="94" spans="2:20" ht="14.25" x14ac:dyDescent="0.2"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</row>
    <row r="95" spans="2:20" ht="14.25" x14ac:dyDescent="0.2"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</row>
    <row r="96" spans="2:20" ht="14.25" x14ac:dyDescent="0.2"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</row>
    <row r="97" spans="2:20" ht="14.25" x14ac:dyDescent="0.2"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</row>
    <row r="98" spans="2:20" ht="14.25" x14ac:dyDescent="0.2"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</row>
    <row r="99" spans="2:20" ht="14.25" x14ac:dyDescent="0.2"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</row>
    <row r="100" spans="2:20" ht="14.25" x14ac:dyDescent="0.2"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</row>
    <row r="101" spans="2:20" ht="14.25" x14ac:dyDescent="0.2"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</row>
    <row r="102" spans="2:20" ht="14.25" x14ac:dyDescent="0.2"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</row>
    <row r="103" spans="2:20" ht="14.25" x14ac:dyDescent="0.2"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</row>
    <row r="104" spans="2:20" ht="14.25" x14ac:dyDescent="0.2"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</row>
    <row r="105" spans="2:20" ht="14.25" x14ac:dyDescent="0.2"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</row>
    <row r="106" spans="2:20" ht="14.25" x14ac:dyDescent="0.2"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</row>
    <row r="107" spans="2:20" ht="14.25" x14ac:dyDescent="0.2"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</row>
    <row r="108" spans="2:20" ht="14.25" x14ac:dyDescent="0.2"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</row>
    <row r="109" spans="2:20" ht="14.25" x14ac:dyDescent="0.2"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</row>
    <row r="110" spans="2:20" ht="14.25" x14ac:dyDescent="0.2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</row>
    <row r="111" spans="2:20" ht="14.25" x14ac:dyDescent="0.2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</row>
    <row r="112" spans="2:20" ht="14.25" x14ac:dyDescent="0.2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</row>
    <row r="113" spans="2:21" ht="14.25" x14ac:dyDescent="0.2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</row>
    <row r="114" spans="2:21" ht="14.25" x14ac:dyDescent="0.2"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</row>
    <row r="115" spans="2:21" ht="14.25" x14ac:dyDescent="0.2"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</row>
    <row r="116" spans="2:21" ht="14.25" x14ac:dyDescent="0.2"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</row>
    <row r="117" spans="2:21" ht="14.25" x14ac:dyDescent="0.2"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</row>
    <row r="118" spans="2:21" ht="14.25" x14ac:dyDescent="0.2"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</row>
    <row r="119" spans="2:21" ht="14.25" x14ac:dyDescent="0.2"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</row>
    <row r="120" spans="2:21" ht="14.25" x14ac:dyDescent="0.2"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</row>
    <row r="121" spans="2:21" ht="14.25" x14ac:dyDescent="0.2"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</row>
    <row r="122" spans="2:21" ht="14.25" x14ac:dyDescent="0.2"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</row>
    <row r="123" spans="2:21" ht="14.25" x14ac:dyDescent="0.2"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</row>
  </sheetData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5C3D8-C659-41A9-B711-8A64998109B5}">
  <dimension ref="A1:V121"/>
  <sheetViews>
    <sheetView workbookViewId="0"/>
  </sheetViews>
  <sheetFormatPr baseColWidth="10" defaultRowHeight="12.75" x14ac:dyDescent="0.2"/>
  <cols>
    <col min="1" max="1" width="10" style="29" customWidth="1"/>
    <col min="2" max="2" width="32.25" style="29" customWidth="1"/>
    <col min="3" max="13" width="8.75" style="29" bestFit="1" customWidth="1"/>
    <col min="14" max="14" width="10.25" style="29" customWidth="1"/>
    <col min="15" max="19" width="10.375" style="29" bestFit="1" customWidth="1"/>
    <col min="20" max="20" width="11.5" style="29" customWidth="1"/>
    <col min="21" max="16384" width="11" style="29"/>
  </cols>
  <sheetData>
    <row r="1" spans="1:22" x14ac:dyDescent="0.2">
      <c r="A1" s="670" t="s">
        <v>272</v>
      </c>
      <c r="B1" s="92"/>
      <c r="C1" s="37"/>
      <c r="D1" s="37"/>
      <c r="E1" s="37"/>
      <c r="F1" s="37"/>
      <c r="G1" s="37"/>
      <c r="H1" s="37"/>
      <c r="I1" s="37"/>
      <c r="J1" s="93"/>
      <c r="K1" s="37"/>
      <c r="L1" s="37"/>
      <c r="M1" s="37"/>
      <c r="N1" s="37"/>
      <c r="O1" s="37"/>
      <c r="P1" s="37"/>
      <c r="Q1" s="37"/>
      <c r="R1" s="37"/>
      <c r="S1" s="37"/>
      <c r="T1" s="93"/>
    </row>
    <row r="2" spans="1:22" x14ac:dyDescent="0.2">
      <c r="A2" s="671" t="s">
        <v>344</v>
      </c>
      <c r="B2" s="58"/>
      <c r="C2" s="23"/>
      <c r="D2" s="23"/>
      <c r="E2" s="23"/>
      <c r="F2" s="23"/>
      <c r="G2" s="23"/>
      <c r="H2" s="23"/>
      <c r="I2" s="23"/>
      <c r="J2" s="94"/>
      <c r="K2" s="23"/>
      <c r="L2" s="23"/>
      <c r="M2" s="23"/>
      <c r="N2" s="23"/>
      <c r="O2" s="23"/>
      <c r="P2" s="23"/>
      <c r="Q2" s="23"/>
      <c r="R2" s="23"/>
      <c r="S2" s="23"/>
      <c r="T2" s="94"/>
    </row>
    <row r="3" spans="1:22" x14ac:dyDescent="0.2">
      <c r="A3" s="671" t="s">
        <v>280</v>
      </c>
      <c r="B3" s="58"/>
      <c r="C3" s="23"/>
      <c r="D3" s="23"/>
      <c r="E3" s="23"/>
      <c r="F3" s="23"/>
      <c r="G3" s="23"/>
      <c r="H3" s="23"/>
      <c r="I3" s="23"/>
      <c r="J3" s="94"/>
      <c r="K3" s="23"/>
      <c r="L3" s="23"/>
      <c r="M3" s="23"/>
      <c r="N3" s="23"/>
      <c r="O3" s="23"/>
      <c r="P3" s="23"/>
      <c r="Q3" s="23"/>
      <c r="R3" s="23"/>
      <c r="S3" s="23"/>
      <c r="T3" s="94"/>
    </row>
    <row r="4" spans="1:22" x14ac:dyDescent="0.2">
      <c r="A4" s="44" t="s">
        <v>274</v>
      </c>
      <c r="B4" s="23"/>
      <c r="C4" s="23"/>
      <c r="D4" s="23"/>
      <c r="E4" s="23"/>
      <c r="F4" s="23"/>
      <c r="G4" s="23"/>
      <c r="H4" s="23"/>
      <c r="I4" s="23"/>
      <c r="J4" s="94"/>
      <c r="K4" s="23"/>
      <c r="L4" s="23"/>
      <c r="M4" s="23"/>
      <c r="N4" s="23"/>
      <c r="O4" s="23"/>
      <c r="P4" s="23"/>
      <c r="Q4" s="23"/>
      <c r="R4" s="23"/>
      <c r="S4" s="23"/>
      <c r="T4" s="94"/>
    </row>
    <row r="5" spans="1:22" ht="15" x14ac:dyDescent="0.25">
      <c r="A5" s="216" t="s">
        <v>168</v>
      </c>
      <c r="B5" s="23"/>
      <c r="C5" s="175"/>
      <c r="D5" s="175"/>
      <c r="E5" s="175"/>
      <c r="F5" s="175"/>
      <c r="G5" s="175"/>
      <c r="H5" s="175"/>
      <c r="I5" s="175"/>
      <c r="J5" s="43"/>
      <c r="K5" s="175"/>
      <c r="L5" s="175"/>
      <c r="M5" s="175"/>
      <c r="N5" s="175"/>
      <c r="O5" s="175"/>
      <c r="P5" s="175"/>
      <c r="Q5" s="175"/>
      <c r="R5" s="175"/>
      <c r="S5" s="175"/>
      <c r="T5" s="43"/>
      <c r="U5" s="70"/>
      <c r="V5" s="70"/>
    </row>
    <row r="6" spans="1:22" ht="14.25" x14ac:dyDescent="0.2">
      <c r="A6" s="44"/>
      <c r="B6" s="23"/>
      <c r="C6" s="175"/>
      <c r="D6" s="175"/>
      <c r="E6" s="175"/>
      <c r="F6" s="175"/>
      <c r="G6" s="175"/>
      <c r="H6" s="175"/>
      <c r="I6" s="175"/>
      <c r="J6" s="43"/>
      <c r="K6" s="175"/>
      <c r="L6" s="175"/>
      <c r="M6" s="175"/>
      <c r="N6" s="175"/>
      <c r="O6" s="175"/>
      <c r="P6" s="175"/>
      <c r="Q6" s="175"/>
      <c r="R6" s="175"/>
      <c r="S6" s="175"/>
      <c r="T6" s="43"/>
      <c r="U6" s="70"/>
      <c r="V6" s="70"/>
    </row>
    <row r="7" spans="1:22" ht="14.25" x14ac:dyDescent="0.2">
      <c r="A7" s="44"/>
      <c r="B7" s="23"/>
      <c r="C7" s="175"/>
      <c r="D7" s="175"/>
      <c r="E7" s="175"/>
      <c r="F7" s="175"/>
      <c r="G7" s="175"/>
      <c r="H7" s="175"/>
      <c r="I7" s="175"/>
      <c r="J7" s="43"/>
      <c r="K7" s="175"/>
      <c r="L7" s="175"/>
      <c r="M7" s="175"/>
      <c r="N7" s="175"/>
      <c r="O7" s="175"/>
      <c r="P7" s="175"/>
      <c r="Q7" s="175"/>
      <c r="R7" s="175"/>
      <c r="S7" s="175"/>
      <c r="T7" s="43"/>
      <c r="U7" s="70"/>
      <c r="V7" s="70"/>
    </row>
    <row r="8" spans="1:22" ht="15" x14ac:dyDescent="0.25">
      <c r="A8" s="46" t="s">
        <v>159</v>
      </c>
      <c r="B8" s="81" t="s">
        <v>169</v>
      </c>
      <c r="C8" s="47">
        <v>2004</v>
      </c>
      <c r="D8" s="47">
        <v>2005</v>
      </c>
      <c r="E8" s="47">
        <v>2006</v>
      </c>
      <c r="F8" s="47">
        <v>2007</v>
      </c>
      <c r="G8" s="47">
        <v>2008</v>
      </c>
      <c r="H8" s="47">
        <v>2009</v>
      </c>
      <c r="I8" s="47">
        <v>2010</v>
      </c>
      <c r="J8" s="672">
        <v>2011</v>
      </c>
      <c r="K8" s="47">
        <v>2012</v>
      </c>
      <c r="L8" s="47">
        <v>2013</v>
      </c>
      <c r="M8" s="47">
        <v>2014</v>
      </c>
      <c r="N8" s="47">
        <v>2015</v>
      </c>
      <c r="O8" s="47">
        <v>2016</v>
      </c>
      <c r="P8" s="47">
        <v>2017</v>
      </c>
      <c r="Q8" s="47">
        <v>2018</v>
      </c>
      <c r="R8" s="47">
        <v>2019</v>
      </c>
      <c r="S8" s="47">
        <v>2020</v>
      </c>
      <c r="T8" s="672">
        <v>2021</v>
      </c>
      <c r="U8" s="70"/>
      <c r="V8" s="70"/>
    </row>
    <row r="9" spans="1:22" ht="14.25" x14ac:dyDescent="0.2">
      <c r="A9" s="136" t="s">
        <v>2</v>
      </c>
      <c r="B9" s="223"/>
      <c r="C9" s="673">
        <v>88999.551797039167</v>
      </c>
      <c r="D9" s="673">
        <v>110933.75283352782</v>
      </c>
      <c r="E9" s="673">
        <v>129651.46406243248</v>
      </c>
      <c r="F9" s="673">
        <v>167471.85653800401</v>
      </c>
      <c r="G9" s="673">
        <v>203532.7890480698</v>
      </c>
      <c r="H9" s="673">
        <v>237763.67600259301</v>
      </c>
      <c r="I9" s="673">
        <v>318780.7129992313</v>
      </c>
      <c r="J9" s="674">
        <v>415513.18006526888</v>
      </c>
      <c r="K9" s="673">
        <v>518278.06168762443</v>
      </c>
      <c r="L9" s="673">
        <v>661361.23232861364</v>
      </c>
      <c r="M9" s="673">
        <v>879827.6472491863</v>
      </c>
      <c r="N9" s="673">
        <v>1200872.8861837678</v>
      </c>
      <c r="O9" s="673">
        <v>1628376.7277649646</v>
      </c>
      <c r="P9" s="673">
        <v>2290243.2186940731</v>
      </c>
      <c r="Q9" s="673">
        <v>3147345.832763345</v>
      </c>
      <c r="R9" s="673">
        <v>4270800.306683314</v>
      </c>
      <c r="S9" s="673">
        <v>6520409.0224454654</v>
      </c>
      <c r="T9" s="674">
        <v>9537273.2244063877</v>
      </c>
      <c r="U9" s="70"/>
      <c r="V9" s="70"/>
    </row>
    <row r="10" spans="1:22" ht="14.25" x14ac:dyDescent="0.2">
      <c r="A10" s="128">
        <v>65213</v>
      </c>
      <c r="B10" s="217" t="s">
        <v>275</v>
      </c>
      <c r="C10" s="218">
        <v>50392.539166498791</v>
      </c>
      <c r="D10" s="218">
        <v>58858.546367217132</v>
      </c>
      <c r="E10" s="218">
        <v>67511.778614727606</v>
      </c>
      <c r="F10" s="218">
        <v>89158.736879586198</v>
      </c>
      <c r="G10" s="218">
        <v>113538.98308889293</v>
      </c>
      <c r="H10" s="218">
        <v>126908.6565613797</v>
      </c>
      <c r="I10" s="218">
        <v>168969.70214467359</v>
      </c>
      <c r="J10" s="219">
        <v>229418.93983508786</v>
      </c>
      <c r="K10" s="218">
        <v>281376.62446204462</v>
      </c>
      <c r="L10" s="218">
        <v>339745.87679967313</v>
      </c>
      <c r="M10" s="218">
        <v>429235.8477090791</v>
      </c>
      <c r="N10" s="218">
        <v>580748.98711830855</v>
      </c>
      <c r="O10" s="218">
        <v>786215.50082311372</v>
      </c>
      <c r="P10" s="218">
        <v>1221345.4198288682</v>
      </c>
      <c r="Q10" s="218">
        <v>1809387.0550588164</v>
      </c>
      <c r="R10" s="218">
        <v>2220975.3967857286</v>
      </c>
      <c r="S10" s="218">
        <v>2907082.7364319097</v>
      </c>
      <c r="T10" s="219">
        <v>4332332.6906642569</v>
      </c>
      <c r="U10" s="70"/>
      <c r="V10" s="70"/>
    </row>
    <row r="11" spans="1:22" ht="14.25" x14ac:dyDescent="0.2">
      <c r="A11" s="136" t="s">
        <v>276</v>
      </c>
      <c r="B11" s="220" t="s">
        <v>277</v>
      </c>
      <c r="C11" s="218">
        <v>32076.103164970693</v>
      </c>
      <c r="D11" s="218">
        <v>44895</v>
      </c>
      <c r="E11" s="218">
        <v>54172</v>
      </c>
      <c r="F11" s="218">
        <v>69546</v>
      </c>
      <c r="G11" s="218">
        <v>80231</v>
      </c>
      <c r="H11" s="218">
        <v>100440</v>
      </c>
      <c r="I11" s="218">
        <v>138076</v>
      </c>
      <c r="J11" s="219">
        <v>172887</v>
      </c>
      <c r="K11" s="218">
        <v>222195</v>
      </c>
      <c r="L11" s="218">
        <v>305020</v>
      </c>
      <c r="M11" s="218">
        <v>429718</v>
      </c>
      <c r="N11" s="218">
        <v>596969</v>
      </c>
      <c r="O11" s="218">
        <v>814128</v>
      </c>
      <c r="P11" s="218">
        <v>1035303.9999999999</v>
      </c>
      <c r="Q11" s="218">
        <v>1289629</v>
      </c>
      <c r="R11" s="218">
        <v>1973618.2309999999</v>
      </c>
      <c r="S11" s="218">
        <v>3504541.5809999998</v>
      </c>
      <c r="T11" s="219">
        <v>5037543.4149016989</v>
      </c>
      <c r="U11" s="70"/>
      <c r="V11" s="70"/>
    </row>
    <row r="12" spans="1:22" ht="25.5" x14ac:dyDescent="0.2">
      <c r="A12" s="136" t="s">
        <v>278</v>
      </c>
      <c r="B12" s="217" t="s">
        <v>356</v>
      </c>
      <c r="C12" s="218">
        <v>6530.909465569679</v>
      </c>
      <c r="D12" s="218">
        <v>7180.2064663106848</v>
      </c>
      <c r="E12" s="218">
        <v>7967.6854477048737</v>
      </c>
      <c r="F12" s="218">
        <v>8767.1196584178397</v>
      </c>
      <c r="G12" s="218">
        <v>9762.805959176856</v>
      </c>
      <c r="H12" s="218">
        <v>10415.019441213321</v>
      </c>
      <c r="I12" s="218">
        <v>11735.010854557711</v>
      </c>
      <c r="J12" s="219">
        <v>13207.240230181018</v>
      </c>
      <c r="K12" s="218">
        <v>14706.437225579819</v>
      </c>
      <c r="L12" s="218">
        <v>16595.35552894053</v>
      </c>
      <c r="M12" s="218">
        <v>20873.799540107222</v>
      </c>
      <c r="N12" s="218">
        <v>23154.899065459296</v>
      </c>
      <c r="O12" s="218">
        <v>28033.226941850873</v>
      </c>
      <c r="P12" s="218">
        <v>33593.798865205114</v>
      </c>
      <c r="Q12" s="218">
        <v>48329.777704528729</v>
      </c>
      <c r="R12" s="218">
        <v>76206.678897586025</v>
      </c>
      <c r="S12" s="218">
        <v>108784.70501355593</v>
      </c>
      <c r="T12" s="219">
        <v>167397.11884043229</v>
      </c>
      <c r="U12" s="70"/>
      <c r="V12" s="70"/>
    </row>
    <row r="13" spans="1:22" ht="15" thickBot="1" x14ac:dyDescent="0.25">
      <c r="A13" s="675"/>
      <c r="B13" s="87"/>
      <c r="C13" s="676"/>
      <c r="D13" s="676"/>
      <c r="E13" s="676"/>
      <c r="F13" s="676"/>
      <c r="G13" s="676"/>
      <c r="H13" s="676"/>
      <c r="I13" s="676"/>
      <c r="J13" s="677"/>
      <c r="K13" s="676"/>
      <c r="L13" s="676"/>
      <c r="M13" s="676"/>
      <c r="N13" s="676"/>
      <c r="O13" s="676"/>
      <c r="P13" s="676"/>
      <c r="Q13" s="676"/>
      <c r="R13" s="676"/>
      <c r="S13" s="676"/>
      <c r="T13" s="677"/>
      <c r="U13" s="70"/>
      <c r="V13" s="70"/>
    </row>
    <row r="14" spans="1:22" ht="15" thickBot="1" x14ac:dyDescent="0.25">
      <c r="A14" s="229"/>
      <c r="B14" s="23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70"/>
      <c r="V14" s="70"/>
    </row>
    <row r="15" spans="1:22" ht="14.25" x14ac:dyDescent="0.2">
      <c r="A15" s="670" t="s">
        <v>272</v>
      </c>
      <c r="B15" s="37"/>
      <c r="C15" s="64"/>
      <c r="D15" s="64"/>
      <c r="E15" s="64"/>
      <c r="F15" s="64"/>
      <c r="G15" s="64"/>
      <c r="H15" s="64"/>
      <c r="I15" s="64"/>
      <c r="J15" s="681"/>
      <c r="K15" s="64"/>
      <c r="L15" s="64"/>
      <c r="M15" s="64"/>
      <c r="N15" s="64"/>
      <c r="O15" s="64"/>
      <c r="P15" s="64"/>
      <c r="Q15" s="64"/>
      <c r="R15" s="64"/>
      <c r="S15" s="64"/>
      <c r="T15" s="681"/>
      <c r="U15" s="70"/>
      <c r="V15" s="70"/>
    </row>
    <row r="16" spans="1:22" ht="14.25" x14ac:dyDescent="0.2">
      <c r="A16" s="671" t="s">
        <v>344</v>
      </c>
      <c r="B16" s="23"/>
      <c r="C16" s="66"/>
      <c r="D16" s="66"/>
      <c r="E16" s="66"/>
      <c r="F16" s="66"/>
      <c r="G16" s="66"/>
      <c r="H16" s="66"/>
      <c r="I16" s="66"/>
      <c r="J16" s="682"/>
      <c r="K16" s="66"/>
      <c r="L16" s="66"/>
      <c r="M16" s="66"/>
      <c r="N16" s="66"/>
      <c r="O16" s="66"/>
      <c r="P16" s="66"/>
      <c r="Q16" s="66"/>
      <c r="R16" s="66"/>
      <c r="S16" s="66"/>
      <c r="T16" s="682"/>
      <c r="U16" s="70"/>
      <c r="V16" s="70"/>
    </row>
    <row r="17" spans="1:22" ht="14.25" x14ac:dyDescent="0.2">
      <c r="A17" s="671" t="s">
        <v>280</v>
      </c>
      <c r="B17" s="23"/>
      <c r="C17" s="66"/>
      <c r="D17" s="66"/>
      <c r="E17" s="66"/>
      <c r="F17" s="66"/>
      <c r="G17" s="66"/>
      <c r="H17" s="66"/>
      <c r="I17" s="66"/>
      <c r="J17" s="682"/>
      <c r="K17" s="66"/>
      <c r="L17" s="66"/>
      <c r="M17" s="66"/>
      <c r="N17" s="66"/>
      <c r="O17" s="66"/>
      <c r="P17" s="66"/>
      <c r="Q17" s="66"/>
      <c r="R17" s="66"/>
      <c r="S17" s="66"/>
      <c r="T17" s="682"/>
      <c r="U17" s="70"/>
      <c r="V17" s="70"/>
    </row>
    <row r="18" spans="1:22" ht="14.25" x14ac:dyDescent="0.2">
      <c r="A18" s="44" t="s">
        <v>274</v>
      </c>
      <c r="B18" s="23"/>
      <c r="C18" s="66"/>
      <c r="D18" s="66"/>
      <c r="E18" s="66"/>
      <c r="F18" s="66"/>
      <c r="G18" s="66"/>
      <c r="H18" s="66"/>
      <c r="I18" s="66"/>
      <c r="J18" s="682"/>
      <c r="K18" s="66"/>
      <c r="L18" s="66"/>
      <c r="M18" s="66"/>
      <c r="N18" s="66"/>
      <c r="O18" s="66"/>
      <c r="P18" s="66"/>
      <c r="Q18" s="66"/>
      <c r="R18" s="66"/>
      <c r="S18" s="66"/>
      <c r="T18" s="682"/>
      <c r="U18" s="70"/>
      <c r="V18" s="70"/>
    </row>
    <row r="19" spans="1:22" ht="14.25" x14ac:dyDescent="0.2">
      <c r="A19" s="44" t="s">
        <v>279</v>
      </c>
      <c r="B19" s="23"/>
      <c r="C19" s="175"/>
      <c r="D19" s="175"/>
      <c r="E19" s="175"/>
      <c r="F19" s="175"/>
      <c r="G19" s="175"/>
      <c r="H19" s="175"/>
      <c r="I19" s="175"/>
      <c r="J19" s="43"/>
      <c r="K19" s="175"/>
      <c r="L19" s="175"/>
      <c r="M19" s="175"/>
      <c r="N19" s="175"/>
      <c r="O19" s="175"/>
      <c r="P19" s="175"/>
      <c r="Q19" s="175"/>
      <c r="R19" s="175"/>
      <c r="S19" s="175"/>
      <c r="T19" s="43"/>
      <c r="U19" s="70"/>
      <c r="V19" s="70"/>
    </row>
    <row r="20" spans="1:22" ht="14.25" x14ac:dyDescent="0.2">
      <c r="A20" s="44"/>
      <c r="B20" s="80"/>
      <c r="C20" s="175"/>
      <c r="D20" s="175"/>
      <c r="E20" s="175"/>
      <c r="F20" s="175"/>
      <c r="G20" s="175"/>
      <c r="H20" s="175"/>
      <c r="I20" s="175"/>
      <c r="J20" s="43"/>
      <c r="K20" s="175"/>
      <c r="L20" s="175"/>
      <c r="M20" s="175"/>
      <c r="N20" s="175"/>
      <c r="O20" s="175"/>
      <c r="P20" s="175"/>
      <c r="Q20" s="175"/>
      <c r="R20" s="175"/>
      <c r="S20" s="175"/>
      <c r="T20" s="43"/>
      <c r="U20" s="70"/>
      <c r="V20" s="70"/>
    </row>
    <row r="21" spans="1:22" ht="14.25" x14ac:dyDescent="0.2">
      <c r="A21" s="71"/>
      <c r="B21" s="23"/>
      <c r="C21" s="175"/>
      <c r="D21" s="175"/>
      <c r="E21" s="175"/>
      <c r="F21" s="175"/>
      <c r="G21" s="175"/>
      <c r="H21" s="175"/>
      <c r="I21" s="175"/>
      <c r="J21" s="43"/>
      <c r="K21" s="175"/>
      <c r="L21" s="175"/>
      <c r="M21" s="175"/>
      <c r="N21" s="175"/>
      <c r="O21" s="175"/>
      <c r="P21" s="175"/>
      <c r="Q21" s="175"/>
      <c r="R21" s="175"/>
      <c r="S21" s="175"/>
      <c r="T21" s="43"/>
      <c r="U21" s="70"/>
      <c r="V21" s="70"/>
    </row>
    <row r="22" spans="1:22" ht="15" x14ac:dyDescent="0.25">
      <c r="A22" s="46" t="s">
        <v>159</v>
      </c>
      <c r="B22" s="81" t="s">
        <v>169</v>
      </c>
      <c r="C22" s="47">
        <v>2004</v>
      </c>
      <c r="D22" s="47">
        <v>2005</v>
      </c>
      <c r="E22" s="47">
        <v>2006</v>
      </c>
      <c r="F22" s="47">
        <v>2007</v>
      </c>
      <c r="G22" s="47">
        <v>2008</v>
      </c>
      <c r="H22" s="47">
        <v>2009</v>
      </c>
      <c r="I22" s="47">
        <v>2010</v>
      </c>
      <c r="J22" s="672">
        <v>2011</v>
      </c>
      <c r="K22" s="47">
        <v>2012</v>
      </c>
      <c r="L22" s="47">
        <v>2013</v>
      </c>
      <c r="M22" s="47">
        <v>2014</v>
      </c>
      <c r="N22" s="47">
        <v>2015</v>
      </c>
      <c r="O22" s="47">
        <v>2016</v>
      </c>
      <c r="P22" s="47">
        <v>2017</v>
      </c>
      <c r="Q22" s="47">
        <v>2018</v>
      </c>
      <c r="R22" s="47">
        <v>2019</v>
      </c>
      <c r="S22" s="47">
        <v>2020</v>
      </c>
      <c r="T22" s="672">
        <v>2021</v>
      </c>
      <c r="U22" s="70"/>
      <c r="V22" s="70"/>
    </row>
    <row r="23" spans="1:22" ht="14.25" x14ac:dyDescent="0.2">
      <c r="A23" s="136" t="s">
        <v>2</v>
      </c>
      <c r="B23" s="217"/>
      <c r="C23" s="673">
        <f t="shared" ref="C23:T23" si="0">SUM(C24:C26)</f>
        <v>29808.650631899764</v>
      </c>
      <c r="D23" s="673">
        <f t="shared" si="0"/>
        <v>38008.922454784581</v>
      </c>
      <c r="E23" s="673">
        <f t="shared" si="0"/>
        <v>44713.957374236503</v>
      </c>
      <c r="F23" s="673">
        <f t="shared" si="0"/>
        <v>57614.236957636451</v>
      </c>
      <c r="G23" s="673">
        <f t="shared" si="0"/>
        <v>69200.656529971238</v>
      </c>
      <c r="H23" s="673">
        <f t="shared" si="0"/>
        <v>82019.798628319579</v>
      </c>
      <c r="I23" s="673">
        <f t="shared" si="0"/>
        <v>110493.80839350296</v>
      </c>
      <c r="J23" s="674">
        <f t="shared" si="0"/>
        <v>142642.66024486703</v>
      </c>
      <c r="K23" s="673">
        <f t="shared" si="0"/>
        <v>179038.39428906143</v>
      </c>
      <c r="L23" s="673">
        <f t="shared" si="0"/>
        <v>232285.88845934611</v>
      </c>
      <c r="M23" s="673">
        <f t="shared" si="0"/>
        <v>313325.21060042549</v>
      </c>
      <c r="N23" s="673">
        <f t="shared" si="0"/>
        <v>429331.2078859958</v>
      </c>
      <c r="O23" s="673">
        <f t="shared" si="0"/>
        <v>582872.227963857</v>
      </c>
      <c r="P23" s="673">
        <f t="shared" si="0"/>
        <v>799551.91344646714</v>
      </c>
      <c r="Q23" s="673">
        <f t="shared" si="0"/>
        <v>1074624.5173967003</v>
      </c>
      <c r="R23" s="673">
        <f t="shared" si="0"/>
        <v>1499399.5415712912</v>
      </c>
      <c r="S23" s="673">
        <f t="shared" si="0"/>
        <v>2378353.2516362527</v>
      </c>
      <c r="T23" s="674">
        <f t="shared" si="0"/>
        <v>3463010.1677697776</v>
      </c>
      <c r="U23" s="70"/>
      <c r="V23" s="70"/>
    </row>
    <row r="24" spans="1:22" ht="14.25" x14ac:dyDescent="0.2">
      <c r="A24" s="128">
        <v>65213</v>
      </c>
      <c r="B24" s="217" t="s">
        <v>275</v>
      </c>
      <c r="C24" s="218">
        <v>13412.478512347581</v>
      </c>
      <c r="D24" s="218">
        <v>15665.791037240213</v>
      </c>
      <c r="E24" s="218">
        <v>17968.935381656291</v>
      </c>
      <c r="F24" s="218">
        <v>23730.489917057032</v>
      </c>
      <c r="G24" s="218">
        <v>30219.536387361921</v>
      </c>
      <c r="H24" s="218">
        <v>33778.008755153329</v>
      </c>
      <c r="I24" s="218">
        <v>44972.976887813849</v>
      </c>
      <c r="J24" s="219">
        <v>61062.146336720667</v>
      </c>
      <c r="K24" s="218">
        <v>74891.203973762298</v>
      </c>
      <c r="L24" s="218">
        <v>90426.764509292843</v>
      </c>
      <c r="M24" s="218">
        <v>114245.41567761838</v>
      </c>
      <c r="N24" s="218">
        <v>154572.15372807183</v>
      </c>
      <c r="O24" s="218">
        <v>209259.12218916393</v>
      </c>
      <c r="P24" s="218">
        <v>325073.30391676654</v>
      </c>
      <c r="Q24" s="218">
        <v>481586.46890788077</v>
      </c>
      <c r="R24" s="218">
        <v>591134.8242925005</v>
      </c>
      <c r="S24" s="218">
        <v>773749.15773109347</v>
      </c>
      <c r="T24" s="219">
        <v>1153093.6936891905</v>
      </c>
      <c r="U24" s="70"/>
      <c r="V24" s="70"/>
    </row>
    <row r="25" spans="1:22" ht="14.25" x14ac:dyDescent="0.2">
      <c r="A25" s="136" t="s">
        <v>276</v>
      </c>
      <c r="B25" s="220" t="s">
        <v>277</v>
      </c>
      <c r="C25" s="218">
        <v>14378.963410445083</v>
      </c>
      <c r="D25" s="218">
        <v>20125.373677464348</v>
      </c>
      <c r="E25" s="218">
        <v>24284.034811350899</v>
      </c>
      <c r="F25" s="218">
        <v>31175.83779425182</v>
      </c>
      <c r="G25" s="218">
        <v>35965.67224672329</v>
      </c>
      <c r="H25" s="218">
        <v>45024.892129736472</v>
      </c>
      <c r="I25" s="218">
        <v>61896.226659752021</v>
      </c>
      <c r="J25" s="219">
        <v>77501.180064055647</v>
      </c>
      <c r="K25" s="218">
        <v>99604.797956658658</v>
      </c>
      <c r="L25" s="218">
        <v>136733.29945651355</v>
      </c>
      <c r="M25" s="218">
        <v>192632.4830366995</v>
      </c>
      <c r="N25" s="218">
        <v>267607.17672039679</v>
      </c>
      <c r="O25" s="218">
        <v>364954.45419950312</v>
      </c>
      <c r="P25" s="218">
        <v>464102.45839789609</v>
      </c>
      <c r="Q25" s="218">
        <v>578110.38044981996</v>
      </c>
      <c r="R25" s="218">
        <v>884726.68215906329</v>
      </c>
      <c r="S25" s="218">
        <v>1571003.6504251405</v>
      </c>
      <c r="T25" s="219">
        <v>2258212.3541896981</v>
      </c>
      <c r="U25" s="70"/>
      <c r="V25" s="70"/>
    </row>
    <row r="26" spans="1:22" ht="25.5" x14ac:dyDescent="0.2">
      <c r="A26" s="136" t="s">
        <v>278</v>
      </c>
      <c r="B26" s="217" t="s">
        <v>356</v>
      </c>
      <c r="C26" s="218">
        <v>2017.2087091071016</v>
      </c>
      <c r="D26" s="218">
        <v>2217.7577400800224</v>
      </c>
      <c r="E26" s="218">
        <v>2460.9871812293159</v>
      </c>
      <c r="F26" s="218">
        <v>2707.9092463275942</v>
      </c>
      <c r="G26" s="218">
        <v>3015.4478958860323</v>
      </c>
      <c r="H26" s="218">
        <v>3216.897743429779</v>
      </c>
      <c r="I26" s="218">
        <v>3624.6048459370763</v>
      </c>
      <c r="J26" s="219">
        <v>4079.3338440907196</v>
      </c>
      <c r="K26" s="218">
        <v>4542.392358640479</v>
      </c>
      <c r="L26" s="218">
        <v>5125.8244935397288</v>
      </c>
      <c r="M26" s="218">
        <v>6447.31188610761</v>
      </c>
      <c r="N26" s="218">
        <v>7151.8774375271632</v>
      </c>
      <c r="O26" s="218">
        <v>8658.6515751898824</v>
      </c>
      <c r="P26" s="218">
        <v>10376.15113180457</v>
      </c>
      <c r="Q26" s="218">
        <v>14927.668038999769</v>
      </c>
      <c r="R26" s="218">
        <v>23538.035119727349</v>
      </c>
      <c r="S26" s="218">
        <v>33600.443480018519</v>
      </c>
      <c r="T26" s="219">
        <v>51704.119890888986</v>
      </c>
      <c r="U26" s="70"/>
      <c r="V26" s="70"/>
    </row>
    <row r="27" spans="1:22" ht="15" thickBot="1" x14ac:dyDescent="0.25">
      <c r="A27" s="86"/>
      <c r="B27" s="87"/>
      <c r="C27" s="61"/>
      <c r="D27" s="61"/>
      <c r="E27" s="61"/>
      <c r="F27" s="61"/>
      <c r="G27" s="61"/>
      <c r="H27" s="61"/>
      <c r="I27" s="61"/>
      <c r="J27" s="230"/>
      <c r="K27" s="61"/>
      <c r="L27" s="61"/>
      <c r="M27" s="61"/>
      <c r="N27" s="61"/>
      <c r="O27" s="61"/>
      <c r="P27" s="61"/>
      <c r="Q27" s="61"/>
      <c r="R27" s="61"/>
      <c r="S27" s="61"/>
      <c r="T27" s="230"/>
      <c r="U27" s="70"/>
      <c r="V27" s="70"/>
    </row>
    <row r="28" spans="1:22" ht="15" thickBot="1" x14ac:dyDescent="0.25">
      <c r="A28" s="71"/>
      <c r="B28" s="23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70"/>
      <c r="V28" s="70"/>
    </row>
    <row r="29" spans="1:22" ht="14.25" x14ac:dyDescent="0.2">
      <c r="A29" s="670" t="s">
        <v>272</v>
      </c>
      <c r="B29" s="37"/>
      <c r="C29" s="174"/>
      <c r="D29" s="174"/>
      <c r="E29" s="174"/>
      <c r="F29" s="174"/>
      <c r="G29" s="174"/>
      <c r="H29" s="174"/>
      <c r="I29" s="174"/>
      <c r="J29" s="39"/>
      <c r="K29" s="174"/>
      <c r="L29" s="174"/>
      <c r="M29" s="174"/>
      <c r="N29" s="174"/>
      <c r="O29" s="174"/>
      <c r="P29" s="174"/>
      <c r="Q29" s="174"/>
      <c r="R29" s="174"/>
      <c r="S29" s="174"/>
      <c r="T29" s="39"/>
      <c r="U29" s="70"/>
      <c r="V29" s="70"/>
    </row>
    <row r="30" spans="1:22" ht="14.25" x14ac:dyDescent="0.2">
      <c r="A30" s="671" t="s">
        <v>344</v>
      </c>
      <c r="B30" s="23"/>
      <c r="C30" s="175"/>
      <c r="D30" s="175"/>
      <c r="E30" s="175"/>
      <c r="F30" s="175"/>
      <c r="G30" s="175"/>
      <c r="H30" s="175"/>
      <c r="I30" s="175"/>
      <c r="J30" s="43"/>
      <c r="K30" s="175"/>
      <c r="L30" s="175"/>
      <c r="M30" s="175"/>
      <c r="N30" s="175"/>
      <c r="O30" s="175"/>
      <c r="P30" s="175"/>
      <c r="Q30" s="175"/>
      <c r="R30" s="175"/>
      <c r="S30" s="175"/>
      <c r="T30" s="43"/>
      <c r="U30" s="70"/>
      <c r="V30" s="70"/>
    </row>
    <row r="31" spans="1:22" ht="14.25" x14ac:dyDescent="0.2">
      <c r="A31" s="671" t="s">
        <v>280</v>
      </c>
      <c r="B31" s="23"/>
      <c r="C31" s="175"/>
      <c r="D31" s="175"/>
      <c r="E31" s="175"/>
      <c r="F31" s="175"/>
      <c r="G31" s="175"/>
      <c r="H31" s="175"/>
      <c r="I31" s="175"/>
      <c r="J31" s="43"/>
      <c r="K31" s="175"/>
      <c r="L31" s="175"/>
      <c r="M31" s="175"/>
      <c r="N31" s="175"/>
      <c r="O31" s="175"/>
      <c r="P31" s="175"/>
      <c r="Q31" s="175"/>
      <c r="R31" s="175"/>
      <c r="S31" s="175"/>
      <c r="T31" s="43"/>
      <c r="U31" s="70"/>
      <c r="V31" s="70"/>
    </row>
    <row r="32" spans="1:22" ht="14.25" x14ac:dyDescent="0.2">
      <c r="A32" s="44" t="s">
        <v>274</v>
      </c>
      <c r="B32" s="23"/>
      <c r="C32" s="175"/>
      <c r="D32" s="175"/>
      <c r="E32" s="175"/>
      <c r="F32" s="175"/>
      <c r="G32" s="175"/>
      <c r="H32" s="175"/>
      <c r="I32" s="175"/>
      <c r="J32" s="43"/>
      <c r="K32" s="175"/>
      <c r="L32" s="175"/>
      <c r="M32" s="175"/>
      <c r="N32" s="175"/>
      <c r="O32" s="175"/>
      <c r="P32" s="175"/>
      <c r="Q32" s="175"/>
      <c r="R32" s="175"/>
      <c r="S32" s="175"/>
      <c r="T32" s="43"/>
      <c r="U32" s="70"/>
      <c r="V32" s="70"/>
    </row>
    <row r="33" spans="1:22" ht="15" x14ac:dyDescent="0.25">
      <c r="A33" s="216" t="s">
        <v>199</v>
      </c>
      <c r="B33" s="23"/>
      <c r="C33" s="175"/>
      <c r="D33" s="175"/>
      <c r="E33" s="175"/>
      <c r="F33" s="175"/>
      <c r="G33" s="175"/>
      <c r="H33" s="175"/>
      <c r="I33" s="175"/>
      <c r="J33" s="43"/>
      <c r="K33" s="175"/>
      <c r="L33" s="175"/>
      <c r="M33" s="175"/>
      <c r="N33" s="175"/>
      <c r="O33" s="175"/>
      <c r="P33" s="175"/>
      <c r="Q33" s="175"/>
      <c r="R33" s="175"/>
      <c r="S33" s="175"/>
      <c r="T33" s="43"/>
      <c r="U33" s="70"/>
      <c r="V33" s="70"/>
    </row>
    <row r="34" spans="1:22" ht="14.25" x14ac:dyDescent="0.2">
      <c r="A34" s="71"/>
      <c r="B34" s="23"/>
      <c r="C34" s="175"/>
      <c r="D34" s="175"/>
      <c r="E34" s="175"/>
      <c r="F34" s="175"/>
      <c r="G34" s="175"/>
      <c r="H34" s="175"/>
      <c r="I34" s="175"/>
      <c r="J34" s="43"/>
      <c r="K34" s="175"/>
      <c r="L34" s="175"/>
      <c r="M34" s="175"/>
      <c r="N34" s="175"/>
      <c r="O34" s="175"/>
      <c r="P34" s="175"/>
      <c r="Q34" s="175"/>
      <c r="R34" s="175"/>
      <c r="S34" s="175"/>
      <c r="T34" s="43"/>
      <c r="U34" s="70"/>
      <c r="V34" s="70"/>
    </row>
    <row r="35" spans="1:22" ht="14.25" x14ac:dyDescent="0.2">
      <c r="A35" s="71"/>
      <c r="B35" s="23"/>
      <c r="C35" s="175"/>
      <c r="D35" s="175"/>
      <c r="E35" s="175"/>
      <c r="F35" s="175"/>
      <c r="G35" s="175"/>
      <c r="H35" s="175"/>
      <c r="I35" s="175"/>
      <c r="J35" s="43"/>
      <c r="K35" s="175"/>
      <c r="L35" s="175"/>
      <c r="M35" s="175"/>
      <c r="N35" s="175"/>
      <c r="O35" s="175"/>
      <c r="P35" s="175"/>
      <c r="Q35" s="175"/>
      <c r="R35" s="175"/>
      <c r="S35" s="175"/>
      <c r="T35" s="43"/>
      <c r="U35" s="70"/>
      <c r="V35" s="70"/>
    </row>
    <row r="36" spans="1:22" ht="15" x14ac:dyDescent="0.25">
      <c r="A36" s="46" t="s">
        <v>159</v>
      </c>
      <c r="B36" s="81" t="s">
        <v>169</v>
      </c>
      <c r="C36" s="47">
        <v>2004</v>
      </c>
      <c r="D36" s="47">
        <v>2005</v>
      </c>
      <c r="E36" s="47">
        <v>2006</v>
      </c>
      <c r="F36" s="47">
        <v>2007</v>
      </c>
      <c r="G36" s="47">
        <v>2008</v>
      </c>
      <c r="H36" s="47">
        <v>2009</v>
      </c>
      <c r="I36" s="47">
        <v>2010</v>
      </c>
      <c r="J36" s="672">
        <v>2011</v>
      </c>
      <c r="K36" s="47">
        <v>2012</v>
      </c>
      <c r="L36" s="47">
        <v>2013</v>
      </c>
      <c r="M36" s="47">
        <v>2014</v>
      </c>
      <c r="N36" s="47">
        <v>2015</v>
      </c>
      <c r="O36" s="47">
        <v>2016</v>
      </c>
      <c r="P36" s="47">
        <v>2017</v>
      </c>
      <c r="Q36" s="47">
        <v>2018</v>
      </c>
      <c r="R36" s="47">
        <v>2019</v>
      </c>
      <c r="S36" s="47">
        <v>2020</v>
      </c>
      <c r="T36" s="672">
        <v>2021</v>
      </c>
      <c r="U36" s="70"/>
      <c r="V36" s="70"/>
    </row>
    <row r="37" spans="1:22" ht="14.25" x14ac:dyDescent="0.2">
      <c r="A37" s="136" t="s">
        <v>2</v>
      </c>
      <c r="B37" s="217"/>
      <c r="C37" s="673">
        <f t="shared" ref="C37:T37" si="1">SUM(C38:C40)</f>
        <v>59190.901165139396</v>
      </c>
      <c r="D37" s="673">
        <f t="shared" si="1"/>
        <v>72924.830378743238</v>
      </c>
      <c r="E37" s="673">
        <f t="shared" si="1"/>
        <v>84937.506688195979</v>
      </c>
      <c r="F37" s="673">
        <f t="shared" si="1"/>
        <v>109857.61958036759</v>
      </c>
      <c r="G37" s="673">
        <f t="shared" si="1"/>
        <v>134332.13251809854</v>
      </c>
      <c r="H37" s="673">
        <f t="shared" si="1"/>
        <v>155743.87737427343</v>
      </c>
      <c r="I37" s="673">
        <f t="shared" si="1"/>
        <v>208286.90460572834</v>
      </c>
      <c r="J37" s="674">
        <f t="shared" si="1"/>
        <v>272870.51982040185</v>
      </c>
      <c r="K37" s="690">
        <f t="shared" si="1"/>
        <v>339239.66739856306</v>
      </c>
      <c r="L37" s="673">
        <f t="shared" si="1"/>
        <v>429075.34386926756</v>
      </c>
      <c r="M37" s="673">
        <f t="shared" si="1"/>
        <v>566502.43664876081</v>
      </c>
      <c r="N37" s="673">
        <f t="shared" si="1"/>
        <v>771541.67829777207</v>
      </c>
      <c r="O37" s="673">
        <f t="shared" si="1"/>
        <v>1045504.4998011077</v>
      </c>
      <c r="P37" s="673">
        <f t="shared" si="1"/>
        <v>1490691.305247606</v>
      </c>
      <c r="Q37" s="673">
        <f t="shared" si="1"/>
        <v>2072721.3153666444</v>
      </c>
      <c r="R37" s="673">
        <f t="shared" si="1"/>
        <v>2771400.7651120233</v>
      </c>
      <c r="S37" s="673">
        <f t="shared" si="1"/>
        <v>4142055.7708092132</v>
      </c>
      <c r="T37" s="674">
        <f t="shared" si="1"/>
        <v>6074263.0566366101</v>
      </c>
      <c r="U37" s="70"/>
      <c r="V37" s="70"/>
    </row>
    <row r="38" spans="1:22" ht="14.25" x14ac:dyDescent="0.2">
      <c r="A38" s="128">
        <v>65213</v>
      </c>
      <c r="B38" s="217" t="s">
        <v>275</v>
      </c>
      <c r="C38" s="218">
        <f t="shared" ref="C38:T38" si="2">+C10-C24</f>
        <v>36980.06065415121</v>
      </c>
      <c r="D38" s="218">
        <f t="shared" si="2"/>
        <v>43192.755329976921</v>
      </c>
      <c r="E38" s="218">
        <f t="shared" si="2"/>
        <v>49542.843233071311</v>
      </c>
      <c r="F38" s="218">
        <f t="shared" si="2"/>
        <v>65428.246962529171</v>
      </c>
      <c r="G38" s="218">
        <f t="shared" si="2"/>
        <v>83319.446701531007</v>
      </c>
      <c r="H38" s="218">
        <f t="shared" si="2"/>
        <v>93130.647806226363</v>
      </c>
      <c r="I38" s="218">
        <f t="shared" si="2"/>
        <v>123996.72525685973</v>
      </c>
      <c r="J38" s="219">
        <f t="shared" si="2"/>
        <v>168356.79349836719</v>
      </c>
      <c r="K38" s="218">
        <f t="shared" si="2"/>
        <v>206485.42048828234</v>
      </c>
      <c r="L38" s="218">
        <f t="shared" si="2"/>
        <v>249319.11229038029</v>
      </c>
      <c r="M38" s="218">
        <f t="shared" si="2"/>
        <v>314990.43203146069</v>
      </c>
      <c r="N38" s="218">
        <f t="shared" si="2"/>
        <v>426176.83339023672</v>
      </c>
      <c r="O38" s="218">
        <f t="shared" si="2"/>
        <v>576956.37863394979</v>
      </c>
      <c r="P38" s="218">
        <f t="shared" si="2"/>
        <v>896272.1159121017</v>
      </c>
      <c r="Q38" s="218">
        <f t="shared" si="2"/>
        <v>1327800.5861509356</v>
      </c>
      <c r="R38" s="218">
        <f t="shared" si="2"/>
        <v>1629840.5724932281</v>
      </c>
      <c r="S38" s="218">
        <f t="shared" si="2"/>
        <v>2133333.5787008163</v>
      </c>
      <c r="T38" s="219">
        <f t="shared" si="2"/>
        <v>3179238.9969750661</v>
      </c>
      <c r="U38" s="70"/>
      <c r="V38" s="70"/>
    </row>
    <row r="39" spans="1:22" ht="14.25" x14ac:dyDescent="0.2">
      <c r="A39" s="136" t="s">
        <v>276</v>
      </c>
      <c r="B39" s="220" t="s">
        <v>277</v>
      </c>
      <c r="C39" s="218">
        <f t="shared" ref="C39:T39" si="3">+C11-C25</f>
        <v>17697.139754525611</v>
      </c>
      <c r="D39" s="218">
        <f t="shared" si="3"/>
        <v>24769.626322535652</v>
      </c>
      <c r="E39" s="218">
        <f t="shared" si="3"/>
        <v>29887.965188649101</v>
      </c>
      <c r="F39" s="218">
        <f t="shared" si="3"/>
        <v>38370.16220574818</v>
      </c>
      <c r="G39" s="218">
        <f t="shared" si="3"/>
        <v>44265.32775327671</v>
      </c>
      <c r="H39" s="218">
        <f t="shared" si="3"/>
        <v>55415.107870263528</v>
      </c>
      <c r="I39" s="218">
        <f t="shared" si="3"/>
        <v>76179.773340247979</v>
      </c>
      <c r="J39" s="219">
        <f t="shared" si="3"/>
        <v>95385.819935944353</v>
      </c>
      <c r="K39" s="218">
        <f t="shared" si="3"/>
        <v>122590.20204334134</v>
      </c>
      <c r="L39" s="218">
        <f t="shared" si="3"/>
        <v>168286.70054348645</v>
      </c>
      <c r="M39" s="218">
        <f t="shared" si="3"/>
        <v>237085.5169633005</v>
      </c>
      <c r="N39" s="218">
        <f t="shared" si="3"/>
        <v>329361.82327960321</v>
      </c>
      <c r="O39" s="218">
        <f t="shared" si="3"/>
        <v>449173.54580049688</v>
      </c>
      <c r="P39" s="218">
        <f t="shared" si="3"/>
        <v>571201.54160210374</v>
      </c>
      <c r="Q39" s="218">
        <f t="shared" si="3"/>
        <v>711518.61955018004</v>
      </c>
      <c r="R39" s="218">
        <f t="shared" si="3"/>
        <v>1088891.5488409367</v>
      </c>
      <c r="S39" s="218">
        <f t="shared" si="3"/>
        <v>1933537.9305748593</v>
      </c>
      <c r="T39" s="219">
        <f t="shared" si="3"/>
        <v>2779331.0607120008</v>
      </c>
      <c r="U39" s="70"/>
      <c r="V39" s="70"/>
    </row>
    <row r="40" spans="1:22" ht="25.5" x14ac:dyDescent="0.2">
      <c r="A40" s="136" t="s">
        <v>278</v>
      </c>
      <c r="B40" s="217" t="s">
        <v>356</v>
      </c>
      <c r="C40" s="218">
        <f t="shared" ref="C40:T40" si="4">+C12-C26</f>
        <v>4513.7007564625774</v>
      </c>
      <c r="D40" s="218">
        <f t="shared" si="4"/>
        <v>4962.4487262306629</v>
      </c>
      <c r="E40" s="218">
        <f t="shared" si="4"/>
        <v>5506.6982664755578</v>
      </c>
      <c r="F40" s="218">
        <f t="shared" si="4"/>
        <v>6059.2104120902459</v>
      </c>
      <c r="G40" s="218">
        <f t="shared" si="4"/>
        <v>6747.3580632908233</v>
      </c>
      <c r="H40" s="218">
        <f t="shared" si="4"/>
        <v>7198.1216977835411</v>
      </c>
      <c r="I40" s="218">
        <f t="shared" si="4"/>
        <v>8110.4060086206355</v>
      </c>
      <c r="J40" s="219">
        <f t="shared" si="4"/>
        <v>9127.9063860902988</v>
      </c>
      <c r="K40" s="218">
        <f t="shared" si="4"/>
        <v>10164.044866939341</v>
      </c>
      <c r="L40" s="218">
        <f t="shared" si="4"/>
        <v>11469.531035400802</v>
      </c>
      <c r="M40" s="218">
        <f t="shared" si="4"/>
        <v>14426.487653999611</v>
      </c>
      <c r="N40" s="218">
        <f t="shared" si="4"/>
        <v>16003.021627932132</v>
      </c>
      <c r="O40" s="218">
        <f t="shared" si="4"/>
        <v>19374.575366660989</v>
      </c>
      <c r="P40" s="218">
        <f t="shared" si="4"/>
        <v>23217.647733400543</v>
      </c>
      <c r="Q40" s="218">
        <f t="shared" si="4"/>
        <v>33402.109665528958</v>
      </c>
      <c r="R40" s="218">
        <f t="shared" si="4"/>
        <v>52668.643777858677</v>
      </c>
      <c r="S40" s="218">
        <f t="shared" si="4"/>
        <v>75184.261533537414</v>
      </c>
      <c r="T40" s="219">
        <f t="shared" si="4"/>
        <v>115692.99894954331</v>
      </c>
      <c r="U40" s="70"/>
      <c r="V40" s="70"/>
    </row>
    <row r="41" spans="1:22" ht="15" thickBo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104"/>
      <c r="K41" s="225"/>
      <c r="L41" s="87"/>
      <c r="M41" s="87"/>
      <c r="N41" s="87"/>
      <c r="O41" s="87"/>
      <c r="P41" s="87"/>
      <c r="Q41" s="87"/>
      <c r="R41" s="87"/>
      <c r="S41" s="87"/>
      <c r="T41" s="104"/>
      <c r="U41" s="70"/>
      <c r="V41" s="70"/>
    </row>
    <row r="42" spans="1:22" ht="14.25" x14ac:dyDescent="0.2">
      <c r="A42" s="23"/>
      <c r="B42" s="23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70"/>
      <c r="V42" s="70"/>
    </row>
    <row r="43" spans="1:22" ht="14.25" x14ac:dyDescent="0.2">
      <c r="A43" s="23"/>
      <c r="B43" s="23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70"/>
      <c r="V43" s="70"/>
    </row>
    <row r="44" spans="1:22" ht="14.25" x14ac:dyDescent="0.2">
      <c r="A44" s="23"/>
      <c r="B44" s="23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70"/>
      <c r="V44" s="70"/>
    </row>
    <row r="45" spans="1:22" ht="14.25" x14ac:dyDescent="0.2">
      <c r="A45" s="80"/>
      <c r="B45" s="23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70"/>
      <c r="V45" s="70"/>
    </row>
    <row r="46" spans="1:22" ht="14.25" x14ac:dyDescent="0.2">
      <c r="B46" s="23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70"/>
      <c r="V46" s="70"/>
    </row>
    <row r="47" spans="1:22" ht="14.25" x14ac:dyDescent="0.2">
      <c r="A47" s="23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70"/>
      <c r="V47" s="70"/>
    </row>
    <row r="48" spans="1:22" ht="14.25" x14ac:dyDescent="0.2">
      <c r="A48" s="23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70"/>
      <c r="V48" s="70"/>
    </row>
    <row r="49" spans="1:22" ht="14.25" x14ac:dyDescent="0.2">
      <c r="A49" s="23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70"/>
      <c r="V49" s="70"/>
    </row>
    <row r="50" spans="1:22" ht="14.25" x14ac:dyDescent="0.2">
      <c r="A50" s="23"/>
      <c r="B50" s="23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70"/>
      <c r="V50" s="70"/>
    </row>
    <row r="51" spans="1:22" ht="14.25" x14ac:dyDescent="0.2">
      <c r="A51" s="23"/>
      <c r="B51" s="23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70"/>
      <c r="V51" s="70"/>
    </row>
    <row r="52" spans="1:22" x14ac:dyDescent="0.2">
      <c r="A52" s="23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2" x14ac:dyDescent="0.2">
      <c r="A53" s="23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2" x14ac:dyDescent="0.2">
      <c r="A54" s="23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2" x14ac:dyDescent="0.2">
      <c r="A55" s="23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  <row r="56" spans="1:22" x14ac:dyDescent="0.2">
      <c r="A56" s="23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</row>
    <row r="57" spans="1:22" x14ac:dyDescent="0.2">
      <c r="A57" s="23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</row>
    <row r="58" spans="1:22" x14ac:dyDescent="0.2">
      <c r="A58" s="23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</row>
    <row r="59" spans="1:22" x14ac:dyDescent="0.2">
      <c r="A59" s="23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</row>
    <row r="60" spans="1:22" x14ac:dyDescent="0.2">
      <c r="A60" s="23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</row>
    <row r="61" spans="1:22" x14ac:dyDescent="0.2">
      <c r="A61" s="23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</row>
    <row r="62" spans="1:22" x14ac:dyDescent="0.2">
      <c r="A62" s="23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</row>
    <row r="63" spans="1:22" x14ac:dyDescent="0.2">
      <c r="A63" s="23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</row>
    <row r="64" spans="1:22" x14ac:dyDescent="0.2">
      <c r="A64" s="23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</row>
    <row r="65" spans="1:20" x14ac:dyDescent="0.2">
      <c r="A65" s="23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</row>
    <row r="66" spans="1:20" ht="14.25" x14ac:dyDescent="0.2"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</row>
    <row r="67" spans="1:20" ht="14.25" x14ac:dyDescent="0.2"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</row>
    <row r="68" spans="1:20" ht="14.25" x14ac:dyDescent="0.2"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</row>
    <row r="69" spans="1:20" ht="14.25" x14ac:dyDescent="0.2"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</row>
    <row r="70" spans="1:20" ht="14.25" x14ac:dyDescent="0.2"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</row>
    <row r="71" spans="1:20" ht="14.25" x14ac:dyDescent="0.2"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</row>
    <row r="72" spans="1:20" ht="14.25" x14ac:dyDescent="0.2"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</row>
    <row r="73" spans="1:20" ht="14.25" x14ac:dyDescent="0.2"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</row>
    <row r="74" spans="1:20" ht="14.25" x14ac:dyDescent="0.2"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</row>
    <row r="75" spans="1:20" ht="14.25" x14ac:dyDescent="0.2"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</row>
    <row r="76" spans="1:20" ht="14.25" x14ac:dyDescent="0.2"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</row>
    <row r="77" spans="1:20" ht="14.25" x14ac:dyDescent="0.2"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</row>
    <row r="78" spans="1:20" ht="14.25" x14ac:dyDescent="0.2"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</row>
    <row r="79" spans="1:20" ht="14.25" x14ac:dyDescent="0.2"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</row>
    <row r="80" spans="1:20" ht="14.25" x14ac:dyDescent="0.2"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</row>
    <row r="81" spans="2:20" ht="14.25" x14ac:dyDescent="0.2"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</row>
    <row r="82" spans="2:20" ht="14.25" x14ac:dyDescent="0.2"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</row>
    <row r="83" spans="2:20" ht="14.25" x14ac:dyDescent="0.2"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</row>
    <row r="84" spans="2:20" ht="14.25" x14ac:dyDescent="0.2"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</row>
    <row r="85" spans="2:20" ht="14.25" x14ac:dyDescent="0.2"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</row>
    <row r="86" spans="2:20" ht="14.25" x14ac:dyDescent="0.2"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</row>
    <row r="87" spans="2:20" ht="14.25" x14ac:dyDescent="0.2"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</row>
    <row r="88" spans="2:20" ht="14.25" x14ac:dyDescent="0.2"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</row>
    <row r="89" spans="2:20" ht="14.25" x14ac:dyDescent="0.2"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</row>
    <row r="90" spans="2:20" ht="14.25" x14ac:dyDescent="0.2"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</row>
    <row r="91" spans="2:20" ht="14.25" x14ac:dyDescent="0.2"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</row>
    <row r="92" spans="2:20" ht="14.25" x14ac:dyDescent="0.2"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</row>
    <row r="93" spans="2:20" ht="14.25" x14ac:dyDescent="0.2"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</row>
    <row r="94" spans="2:20" ht="14.25" x14ac:dyDescent="0.2"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</row>
    <row r="95" spans="2:20" ht="14.25" x14ac:dyDescent="0.2"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</row>
    <row r="96" spans="2:20" ht="14.25" x14ac:dyDescent="0.2"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</row>
    <row r="97" spans="2:20" ht="14.25" x14ac:dyDescent="0.2"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</row>
    <row r="98" spans="2:20" ht="14.25" x14ac:dyDescent="0.2"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</row>
    <row r="99" spans="2:20" ht="14.25" x14ac:dyDescent="0.2"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</row>
    <row r="100" spans="2:20" ht="14.25" x14ac:dyDescent="0.2"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</row>
    <row r="101" spans="2:20" ht="14.25" x14ac:dyDescent="0.2"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</row>
    <row r="102" spans="2:20" ht="14.25" x14ac:dyDescent="0.2"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</row>
    <row r="103" spans="2:20" ht="14.25" x14ac:dyDescent="0.2"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</row>
    <row r="104" spans="2:20" ht="14.25" x14ac:dyDescent="0.2"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</row>
    <row r="105" spans="2:20" ht="14.25" x14ac:dyDescent="0.2"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</row>
    <row r="106" spans="2:20" ht="14.25" x14ac:dyDescent="0.2"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</row>
    <row r="107" spans="2:20" ht="14.25" x14ac:dyDescent="0.2"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</row>
    <row r="108" spans="2:20" ht="14.25" x14ac:dyDescent="0.2"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</row>
    <row r="109" spans="2:20" ht="14.25" x14ac:dyDescent="0.2"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</row>
    <row r="110" spans="2:20" ht="14.25" x14ac:dyDescent="0.2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</row>
    <row r="111" spans="2:20" ht="14.25" x14ac:dyDescent="0.2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</row>
    <row r="112" spans="2:20" ht="14.25" x14ac:dyDescent="0.2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</row>
    <row r="113" spans="2:21" ht="14.25" x14ac:dyDescent="0.2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</row>
    <row r="114" spans="2:21" ht="14.25" x14ac:dyDescent="0.2"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</row>
    <row r="115" spans="2:21" ht="14.25" x14ac:dyDescent="0.2"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</row>
    <row r="116" spans="2:21" ht="14.25" x14ac:dyDescent="0.2"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</row>
    <row r="117" spans="2:21" ht="14.25" x14ac:dyDescent="0.2"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</row>
    <row r="118" spans="2:21" ht="14.25" x14ac:dyDescent="0.2"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</row>
    <row r="119" spans="2:21" ht="14.25" x14ac:dyDescent="0.2"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</row>
    <row r="120" spans="2:21" ht="14.25" x14ac:dyDescent="0.2"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</row>
    <row r="121" spans="2:21" ht="14.25" x14ac:dyDescent="0.2"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T166"/>
  <sheetViews>
    <sheetView workbookViewId="0"/>
  </sheetViews>
  <sheetFormatPr baseColWidth="10" defaultRowHeight="12.75" x14ac:dyDescent="0.2"/>
  <cols>
    <col min="1" max="1" width="11" style="29"/>
    <col min="2" max="2" width="37.75" style="29" customWidth="1"/>
    <col min="3" max="11" width="8.875" style="29" customWidth="1"/>
    <col min="12" max="19" width="9.875" style="29" customWidth="1"/>
    <col min="20" max="16384" width="11" style="29"/>
  </cols>
  <sheetData>
    <row r="1" spans="1:20" ht="15.75" x14ac:dyDescent="0.2">
      <c r="A1" s="373" t="s">
        <v>281</v>
      </c>
      <c r="B1" s="376" t="s">
        <v>282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15" x14ac:dyDescent="0.2">
      <c r="A2" s="374" t="s">
        <v>155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5" x14ac:dyDescent="0.2">
      <c r="A3" s="374" t="s">
        <v>344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">
      <c r="A4" s="374" t="s">
        <v>165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ht="15" x14ac:dyDescent="0.25">
      <c r="A5" s="216" t="s">
        <v>157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5.75" x14ac:dyDescent="0.2">
      <c r="A6" s="76" t="s">
        <v>164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x14ac:dyDescent="0.2">
      <c r="A7" s="71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15.75" thickBot="1" x14ac:dyDescent="0.3">
      <c r="A8" s="46" t="s">
        <v>159</v>
      </c>
      <c r="B8" s="81" t="s">
        <v>169</v>
      </c>
      <c r="C8" s="47">
        <v>2004</v>
      </c>
      <c r="D8" s="47">
        <v>2005</v>
      </c>
      <c r="E8" s="47">
        <v>2006</v>
      </c>
      <c r="F8" s="47">
        <v>2007</v>
      </c>
      <c r="G8" s="47">
        <v>2008</v>
      </c>
      <c r="H8" s="47">
        <v>2009</v>
      </c>
      <c r="I8" s="47">
        <v>2010</v>
      </c>
      <c r="J8" s="47">
        <v>2011</v>
      </c>
      <c r="K8" s="47">
        <v>2012</v>
      </c>
      <c r="L8" s="47">
        <v>2013</v>
      </c>
      <c r="M8" s="47">
        <v>2014</v>
      </c>
      <c r="N8" s="47">
        <v>2015</v>
      </c>
      <c r="O8" s="47">
        <v>2016</v>
      </c>
      <c r="P8" s="47">
        <v>2017</v>
      </c>
      <c r="Q8" s="47">
        <v>2018</v>
      </c>
      <c r="R8" s="47">
        <v>2019</v>
      </c>
      <c r="S8" s="47" t="s">
        <v>255</v>
      </c>
      <c r="T8" s="667" t="s">
        <v>345</v>
      </c>
    </row>
    <row r="9" spans="1:20" ht="13.5" thickBot="1" x14ac:dyDescent="0.25">
      <c r="A9" s="457" t="s">
        <v>2</v>
      </c>
      <c r="B9" s="462"/>
      <c r="C9" s="461">
        <f>SUM(C10:C17)</f>
        <v>350268.54628009279</v>
      </c>
      <c r="D9" s="461">
        <f t="shared" ref="D9:T9" si="0">SUM(D10:D17)</f>
        <v>368673.44620829535</v>
      </c>
      <c r="E9" s="461">
        <f t="shared" si="0"/>
        <v>384976.68491753854</v>
      </c>
      <c r="F9" s="461">
        <f t="shared" si="0"/>
        <v>389671.41583443305</v>
      </c>
      <c r="G9" s="461">
        <f t="shared" si="0"/>
        <v>399617.96604146826</v>
      </c>
      <c r="H9" s="461">
        <f t="shared" si="0"/>
        <v>401966.36236353073</v>
      </c>
      <c r="I9" s="461">
        <f t="shared" si="0"/>
        <v>403797.88015849126</v>
      </c>
      <c r="J9" s="461">
        <f t="shared" si="0"/>
        <v>422608.06975445268</v>
      </c>
      <c r="K9" s="461">
        <f t="shared" si="0"/>
        <v>435058.76059320575</v>
      </c>
      <c r="L9" s="461">
        <f t="shared" si="0"/>
        <v>462620.23173657537</v>
      </c>
      <c r="M9" s="461">
        <f t="shared" si="0"/>
        <v>474139.89120098727</v>
      </c>
      <c r="N9" s="461">
        <f t="shared" si="0"/>
        <v>488557.70065708959</v>
      </c>
      <c r="O9" s="461">
        <f t="shared" si="0"/>
        <v>503070.87143329741</v>
      </c>
      <c r="P9" s="461">
        <f t="shared" si="0"/>
        <v>527307.0313288687</v>
      </c>
      <c r="Q9" s="461">
        <f t="shared" si="0"/>
        <v>549776.42047361238</v>
      </c>
      <c r="R9" s="461">
        <f t="shared" si="0"/>
        <v>575777.80562449386</v>
      </c>
      <c r="S9" s="461">
        <f t="shared" si="0"/>
        <v>605388.47276465455</v>
      </c>
      <c r="T9" s="461">
        <f t="shared" si="0"/>
        <v>650789.66948915191</v>
      </c>
    </row>
    <row r="10" spans="1:20" x14ac:dyDescent="0.2">
      <c r="A10" s="136"/>
      <c r="B10" s="668" t="s">
        <v>352</v>
      </c>
      <c r="C10" s="231">
        <v>284378.35507823352</v>
      </c>
      <c r="D10" s="231">
        <v>291483.98882134224</v>
      </c>
      <c r="E10" s="231">
        <v>298767.16783113382</v>
      </c>
      <c r="F10" s="231">
        <v>306232.32835113857</v>
      </c>
      <c r="G10" s="231">
        <v>313884.01747130376</v>
      </c>
      <c r="H10" s="231">
        <v>321726.89589766302</v>
      </c>
      <c r="I10" s="231">
        <v>322492.19426886173</v>
      </c>
      <c r="J10" s="231">
        <v>334522.07290103752</v>
      </c>
      <c r="K10" s="231">
        <v>347000.70031683269</v>
      </c>
      <c r="L10" s="231">
        <v>359944.81612576084</v>
      </c>
      <c r="M10" s="231">
        <v>373371.78437251394</v>
      </c>
      <c r="N10" s="231">
        <v>387299.61683017528</v>
      </c>
      <c r="O10" s="231">
        <v>401746.99716233573</v>
      </c>
      <c r="P10" s="231">
        <v>416733.30598652619</v>
      </c>
      <c r="Q10" s="231">
        <v>432278.64687258721</v>
      </c>
      <c r="R10" s="231">
        <v>448403.87331085245</v>
      </c>
      <c r="S10" s="231">
        <v>465130.61668632127</v>
      </c>
      <c r="T10" s="231">
        <v>482481.31529634894</v>
      </c>
    </row>
    <row r="11" spans="1:20" x14ac:dyDescent="0.2">
      <c r="A11" s="136">
        <v>74110</v>
      </c>
      <c r="B11" s="223" t="s">
        <v>283</v>
      </c>
      <c r="C11" s="231">
        <v>7449.0378254364168</v>
      </c>
      <c r="D11" s="231">
        <v>8141.0193521637784</v>
      </c>
      <c r="E11" s="231">
        <v>8797.1734329807005</v>
      </c>
      <c r="F11" s="231">
        <v>6784.1827934698158</v>
      </c>
      <c r="G11" s="231">
        <v>9193.3226206189993</v>
      </c>
      <c r="H11" s="231">
        <v>9507.5805033191482</v>
      </c>
      <c r="I11" s="231">
        <v>8311.4556305663027</v>
      </c>
      <c r="J11" s="231">
        <v>9501.4386554487864</v>
      </c>
      <c r="K11" s="231">
        <v>9578.2117538283019</v>
      </c>
      <c r="L11" s="231">
        <v>9180.527104222414</v>
      </c>
      <c r="M11" s="231">
        <v>9003.4371572936652</v>
      </c>
      <c r="N11" s="231">
        <v>10111.017056582135</v>
      </c>
      <c r="O11" s="231">
        <v>9037.5494921863065</v>
      </c>
      <c r="P11" s="231">
        <v>10953.126195875639</v>
      </c>
      <c r="Q11" s="231">
        <v>12022.011263400002</v>
      </c>
      <c r="R11" s="231">
        <v>14570.167124407484</v>
      </c>
      <c r="S11" s="231">
        <v>16825.226478089236</v>
      </c>
      <c r="T11" s="231">
        <v>19429.306721181987</v>
      </c>
    </row>
    <row r="12" spans="1:20" ht="25.5" x14ac:dyDescent="0.2">
      <c r="A12" s="136">
        <v>74120</v>
      </c>
      <c r="B12" s="217" t="s">
        <v>284</v>
      </c>
      <c r="C12" s="231">
        <v>14056.275443856723</v>
      </c>
      <c r="D12" s="231">
        <v>15033.744157386427</v>
      </c>
      <c r="E12" s="231">
        <v>15846.00689116463</v>
      </c>
      <c r="F12" s="231">
        <v>16616.96813000496</v>
      </c>
      <c r="G12" s="231">
        <v>17319.093543948831</v>
      </c>
      <c r="H12" s="231">
        <v>17993.684627934119</v>
      </c>
      <c r="I12" s="231">
        <v>18682.0428768987</v>
      </c>
      <c r="J12" s="231">
        <v>20760.884788771731</v>
      </c>
      <c r="K12" s="231">
        <v>21793.422162218601</v>
      </c>
      <c r="L12" s="231">
        <v>22646.986390934679</v>
      </c>
      <c r="M12" s="231">
        <v>23335.34463989926</v>
      </c>
      <c r="N12" s="231">
        <v>24035.404979096238</v>
      </c>
      <c r="O12" s="231">
        <v>25290.282066958669</v>
      </c>
      <c r="P12" s="231">
        <v>25551.858201565206</v>
      </c>
      <c r="Q12" s="231">
        <v>25854.735831109625</v>
      </c>
      <c r="R12" s="231">
        <v>25854.735831109625</v>
      </c>
      <c r="S12" s="231">
        <v>25854.735831109625</v>
      </c>
      <c r="T12" s="231">
        <v>25854.735831109625</v>
      </c>
    </row>
    <row r="13" spans="1:20" ht="25.5" x14ac:dyDescent="0.2">
      <c r="A13" s="136">
        <v>74200</v>
      </c>
      <c r="B13" s="220" t="s">
        <v>285</v>
      </c>
      <c r="C13" s="231">
        <v>11025.006894637443</v>
      </c>
      <c r="D13" s="231">
        <v>14105.19941852008</v>
      </c>
      <c r="E13" s="231">
        <v>15421.482036670766</v>
      </c>
      <c r="F13" s="231">
        <v>11327.174313215213</v>
      </c>
      <c r="G13" s="231">
        <v>11748.311340342307</v>
      </c>
      <c r="H13" s="231">
        <v>8382.2550369933397</v>
      </c>
      <c r="I13" s="231">
        <v>9650.382512090684</v>
      </c>
      <c r="J13" s="231">
        <v>9826.2084991352476</v>
      </c>
      <c r="K13" s="231">
        <v>8655.3941905994034</v>
      </c>
      <c r="L13" s="231">
        <v>19848.508311065303</v>
      </c>
      <c r="M13" s="231">
        <v>11061.765595387282</v>
      </c>
      <c r="N13" s="231">
        <v>15267.984506571604</v>
      </c>
      <c r="O13" s="231">
        <v>11824.656184948128</v>
      </c>
      <c r="P13" s="231">
        <v>18354.99872608278</v>
      </c>
      <c r="Q13" s="231">
        <v>16577.257213162407</v>
      </c>
      <c r="R13" s="231">
        <v>14971.695765951845</v>
      </c>
      <c r="S13" s="231">
        <v>15735.252250015388</v>
      </c>
      <c r="T13" s="231">
        <v>14633.784592514312</v>
      </c>
    </row>
    <row r="14" spans="1:20" x14ac:dyDescent="0.2">
      <c r="A14" s="136">
        <v>74300</v>
      </c>
      <c r="B14" s="220" t="s">
        <v>286</v>
      </c>
      <c r="C14" s="231">
        <v>28141.499322086147</v>
      </c>
      <c r="D14" s="231">
        <v>34551.335885568995</v>
      </c>
      <c r="E14" s="231">
        <v>40952.591677213175</v>
      </c>
      <c r="F14" s="231">
        <v>43669.264041334551</v>
      </c>
      <c r="G14" s="231">
        <v>41997.729687162588</v>
      </c>
      <c r="H14" s="231">
        <v>38908.651825243076</v>
      </c>
      <c r="I14" s="231">
        <v>38949.894738473879</v>
      </c>
      <c r="J14" s="231">
        <v>41851.485043544693</v>
      </c>
      <c r="K14" s="231">
        <v>41088.569188735943</v>
      </c>
      <c r="L14" s="231">
        <v>43884.984578697578</v>
      </c>
      <c r="M14" s="231">
        <v>48650.380438240922</v>
      </c>
      <c r="N14" s="231">
        <v>41938.276444080162</v>
      </c>
      <c r="O14" s="231">
        <v>43846.980197607707</v>
      </c>
      <c r="P14" s="231">
        <v>41189.3249897649</v>
      </c>
      <c r="Q14" s="231">
        <v>45685.508419541395</v>
      </c>
      <c r="R14" s="231">
        <v>46011.285509535031</v>
      </c>
      <c r="S14" s="231">
        <v>41215.161424819613</v>
      </c>
      <c r="T14" s="231">
        <v>44303.985117965349</v>
      </c>
    </row>
    <row r="15" spans="1:20" x14ac:dyDescent="0.2">
      <c r="A15" s="136">
        <v>74920</v>
      </c>
      <c r="B15" s="217" t="s">
        <v>287</v>
      </c>
      <c r="C15" s="231">
        <v>2555.3063393202005</v>
      </c>
      <c r="D15" s="231">
        <v>2375.3236143298568</v>
      </c>
      <c r="E15" s="231">
        <v>1842.7412804171493</v>
      </c>
      <c r="F15" s="231">
        <v>1635.5369689069137</v>
      </c>
      <c r="G15" s="231">
        <v>1638.099000579374</v>
      </c>
      <c r="H15" s="231">
        <v>1527.9316386635767</v>
      </c>
      <c r="I15" s="231">
        <v>1448.5086568173037</v>
      </c>
      <c r="J15" s="231">
        <v>1444.0251013904981</v>
      </c>
      <c r="K15" s="231">
        <v>1557.7152568559288</v>
      </c>
      <c r="L15" s="231">
        <v>1385.4186268829662</v>
      </c>
      <c r="M15" s="231">
        <v>1647.3863653920432</v>
      </c>
      <c r="N15" s="231">
        <v>1652.1901747779063</v>
      </c>
      <c r="O15" s="231">
        <v>1719.443506179992</v>
      </c>
      <c r="P15" s="231">
        <v>2083.8925115874854</v>
      </c>
      <c r="Q15" s="231">
        <v>2287.2537755890303</v>
      </c>
      <c r="R15" s="231">
        <v>2772.0544454754731</v>
      </c>
      <c r="S15" s="231">
        <v>3359.6122698284407</v>
      </c>
      <c r="T15" s="231">
        <v>4071.7074017086338</v>
      </c>
    </row>
    <row r="16" spans="1:20" x14ac:dyDescent="0.2">
      <c r="A16" s="136">
        <v>74940</v>
      </c>
      <c r="B16" s="220" t="s">
        <v>288</v>
      </c>
      <c r="C16" s="231">
        <v>1459.4660486526359</v>
      </c>
      <c r="D16" s="231">
        <v>1492.0190070415761</v>
      </c>
      <c r="E16" s="231">
        <v>1613.0588063696446</v>
      </c>
      <c r="F16" s="231">
        <v>1613.0588063696446</v>
      </c>
      <c r="G16" s="231">
        <v>1552.3211030351774</v>
      </c>
      <c r="H16" s="231">
        <v>1556.5980446505632</v>
      </c>
      <c r="I16" s="231">
        <v>1598.1703488631242</v>
      </c>
      <c r="J16" s="231">
        <v>1555.6831315418385</v>
      </c>
      <c r="K16" s="231">
        <v>1571.1077767597808</v>
      </c>
      <c r="L16" s="231">
        <v>1659.6128512983605</v>
      </c>
      <c r="M16" s="231">
        <v>1674.7835367200385</v>
      </c>
      <c r="N16" s="231">
        <v>1637.3287638041475</v>
      </c>
      <c r="O16" s="231">
        <v>1668.7617299183337</v>
      </c>
      <c r="P16" s="231">
        <v>1669.8809493234317</v>
      </c>
      <c r="Q16" s="231">
        <v>1719.0692199602909</v>
      </c>
      <c r="R16" s="231">
        <v>1685.6533739219731</v>
      </c>
      <c r="S16" s="231">
        <v>1685.6533739219731</v>
      </c>
      <c r="T16" s="231">
        <v>1702.3612969411317</v>
      </c>
    </row>
    <row r="17" spans="1:20" x14ac:dyDescent="0.2">
      <c r="A17" s="136">
        <v>74990</v>
      </c>
      <c r="B17" s="220" t="s">
        <v>289</v>
      </c>
      <c r="C17" s="231">
        <v>1203.5993278696913</v>
      </c>
      <c r="D17" s="231">
        <v>1490.8159519423812</v>
      </c>
      <c r="E17" s="231">
        <v>1736.4629615885826</v>
      </c>
      <c r="F17" s="231">
        <v>1792.9024299933747</v>
      </c>
      <c r="G17" s="231">
        <v>2285.071274477205</v>
      </c>
      <c r="H17" s="231">
        <v>2362.7647890638559</v>
      </c>
      <c r="I17" s="231">
        <v>2665.2311259195785</v>
      </c>
      <c r="J17" s="231">
        <v>3146.2716335823925</v>
      </c>
      <c r="K17" s="231">
        <v>3813.6399473750857</v>
      </c>
      <c r="L17" s="231">
        <v>4069.3777477132635</v>
      </c>
      <c r="M17" s="231">
        <v>5395.0090955400665</v>
      </c>
      <c r="N17" s="231">
        <v>6615.8819020020337</v>
      </c>
      <c r="O17" s="231">
        <v>7936.20109316253</v>
      </c>
      <c r="P17" s="231">
        <v>10770.643768143045</v>
      </c>
      <c r="Q17" s="231">
        <v>13351.937878262377</v>
      </c>
      <c r="R17" s="231">
        <v>21508.340263240094</v>
      </c>
      <c r="S17" s="231">
        <v>35582.214450548963</v>
      </c>
      <c r="T17" s="231">
        <v>58312.47323138194</v>
      </c>
    </row>
    <row r="18" spans="1:20" ht="13.5" thickBot="1" x14ac:dyDescent="0.25">
      <c r="A18" s="86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</row>
    <row r="19" spans="1:20" x14ac:dyDescent="0.2">
      <c r="A19" s="232"/>
      <c r="B19" s="220"/>
      <c r="C19" s="233"/>
      <c r="D19" s="233"/>
      <c r="E19" s="233"/>
      <c r="F19" s="233"/>
      <c r="G19" s="233"/>
      <c r="H19" s="233"/>
      <c r="I19" s="234"/>
      <c r="J19" s="234"/>
      <c r="K19" s="233"/>
      <c r="L19" s="233"/>
      <c r="M19" s="233"/>
      <c r="N19" s="233"/>
      <c r="O19" s="233"/>
      <c r="P19" s="233"/>
      <c r="Q19" s="233"/>
      <c r="R19" s="233"/>
      <c r="S19" s="233"/>
      <c r="T19" s="233"/>
    </row>
    <row r="20" spans="1:20" x14ac:dyDescent="0.2">
      <c r="A20" s="232" t="s">
        <v>269</v>
      </c>
      <c r="B20" s="220"/>
      <c r="C20" s="233"/>
      <c r="D20" s="233"/>
      <c r="E20" s="233"/>
      <c r="F20" s="233"/>
      <c r="G20" s="233"/>
      <c r="H20" s="233"/>
      <c r="I20" s="234"/>
      <c r="J20" s="234"/>
      <c r="K20" s="233"/>
      <c r="L20" s="233"/>
      <c r="M20" s="233"/>
      <c r="N20" s="233"/>
      <c r="O20" s="233"/>
      <c r="P20" s="233"/>
      <c r="Q20" s="233"/>
      <c r="R20" s="233"/>
      <c r="S20" s="233"/>
      <c r="T20" s="233"/>
    </row>
    <row r="21" spans="1:20" x14ac:dyDescent="0.2">
      <c r="A21" s="57" t="s">
        <v>348</v>
      </c>
      <c r="B21" s="56"/>
      <c r="C21" s="235"/>
      <c r="D21" s="235"/>
      <c r="E21" s="235"/>
      <c r="F21" s="235"/>
      <c r="G21" s="235"/>
      <c r="H21" s="235"/>
      <c r="I21" s="231"/>
      <c r="J21" s="231"/>
      <c r="K21" s="235"/>
      <c r="L21" s="235"/>
      <c r="M21" s="235"/>
      <c r="N21" s="235"/>
      <c r="O21" s="235"/>
      <c r="P21" s="235"/>
      <c r="Q21" s="235"/>
      <c r="R21" s="235"/>
      <c r="S21" s="235"/>
      <c r="T21" s="235"/>
    </row>
    <row r="22" spans="1:20" ht="13.5" thickBot="1" x14ac:dyDescent="0.25">
      <c r="A22" s="56"/>
      <c r="B22" s="56"/>
      <c r="C22" s="235"/>
      <c r="D22" s="235"/>
      <c r="E22" s="235"/>
      <c r="F22" s="235"/>
      <c r="G22" s="235"/>
      <c r="H22" s="235"/>
      <c r="I22" s="231"/>
      <c r="J22" s="231"/>
      <c r="K22" s="235"/>
      <c r="L22" s="235"/>
      <c r="M22" s="235"/>
      <c r="N22" s="235"/>
      <c r="O22" s="235"/>
      <c r="P22" s="235"/>
      <c r="Q22" s="235"/>
      <c r="R22" s="235"/>
      <c r="S22" s="235"/>
      <c r="T22" s="235"/>
    </row>
    <row r="23" spans="1:20" ht="15.75" x14ac:dyDescent="0.2">
      <c r="A23" s="373" t="s">
        <v>281</v>
      </c>
      <c r="B23" s="376" t="s">
        <v>282</v>
      </c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</row>
    <row r="24" spans="1:20" ht="15" x14ac:dyDescent="0.2">
      <c r="A24" s="374" t="s">
        <v>155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</row>
    <row r="25" spans="1:20" ht="15" x14ac:dyDescent="0.2">
      <c r="A25" s="374" t="s">
        <v>344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</row>
    <row r="26" spans="1:20" ht="15" x14ac:dyDescent="0.2">
      <c r="A26" s="374" t="s">
        <v>165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</row>
    <row r="27" spans="1:20" ht="15" x14ac:dyDescent="0.25">
      <c r="A27" s="216" t="s">
        <v>157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</row>
    <row r="28" spans="1:20" ht="15.75" x14ac:dyDescent="0.2">
      <c r="A28" s="76" t="s">
        <v>163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1:20" ht="13.5" thickBot="1" x14ac:dyDescent="0.25">
      <c r="A29" s="71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</row>
    <row r="30" spans="1:20" ht="15.75" thickBot="1" x14ac:dyDescent="0.3">
      <c r="A30" s="503" t="s">
        <v>159</v>
      </c>
      <c r="B30" s="504" t="s">
        <v>169</v>
      </c>
      <c r="C30" s="505">
        <v>2004</v>
      </c>
      <c r="D30" s="505">
        <v>2005</v>
      </c>
      <c r="E30" s="505">
        <v>2006</v>
      </c>
      <c r="F30" s="505">
        <v>2007</v>
      </c>
      <c r="G30" s="505">
        <v>2008</v>
      </c>
      <c r="H30" s="505">
        <v>2009</v>
      </c>
      <c r="I30" s="505">
        <v>2010</v>
      </c>
      <c r="J30" s="505">
        <v>2011</v>
      </c>
      <c r="K30" s="505">
        <v>2012</v>
      </c>
      <c r="L30" s="505">
        <v>2013</v>
      </c>
      <c r="M30" s="505">
        <v>2014</v>
      </c>
      <c r="N30" s="505">
        <v>2015</v>
      </c>
      <c r="O30" s="505">
        <v>2016</v>
      </c>
      <c r="P30" s="505">
        <v>2017</v>
      </c>
      <c r="Q30" s="505">
        <v>2018</v>
      </c>
      <c r="R30" s="505">
        <v>2019</v>
      </c>
      <c r="S30" s="505" t="s">
        <v>255</v>
      </c>
      <c r="T30" s="505" t="s">
        <v>345</v>
      </c>
    </row>
    <row r="31" spans="1:20" ht="13.5" thickBot="1" x14ac:dyDescent="0.25">
      <c r="A31" s="457" t="s">
        <v>2</v>
      </c>
      <c r="B31" s="460"/>
      <c r="C31" s="461">
        <f>SUM(C32:C39)</f>
        <v>59295.518960286208</v>
      </c>
      <c r="D31" s="461">
        <f t="shared" ref="D31:T31" si="1">SUM(D32:D39)</f>
        <v>63169.053247407501</v>
      </c>
      <c r="E31" s="461">
        <f t="shared" si="1"/>
        <v>65831.320416069342</v>
      </c>
      <c r="F31" s="461">
        <f t="shared" si="1"/>
        <v>63949.848677669965</v>
      </c>
      <c r="G31" s="461">
        <f t="shared" si="1"/>
        <v>66735.045340889366</v>
      </c>
      <c r="H31" s="461">
        <f t="shared" si="1"/>
        <v>66088.762060990412</v>
      </c>
      <c r="I31" s="461">
        <f t="shared" si="1"/>
        <v>66820.958243082016</v>
      </c>
      <c r="J31" s="461">
        <f t="shared" si="1"/>
        <v>70190.860964088119</v>
      </c>
      <c r="K31" s="461">
        <f t="shared" si="1"/>
        <v>72025.658469291942</v>
      </c>
      <c r="L31" s="461">
        <f t="shared" si="1"/>
        <v>81098.241888091419</v>
      </c>
      <c r="M31" s="461">
        <f t="shared" si="1"/>
        <v>78800.186139881407</v>
      </c>
      <c r="N31" s="461">
        <f t="shared" si="1"/>
        <v>84476.121609667534</v>
      </c>
      <c r="O31" s="461">
        <f t="shared" si="1"/>
        <v>85231.172886452405</v>
      </c>
      <c r="P31" s="461">
        <f t="shared" si="1"/>
        <v>93725.229040406048</v>
      </c>
      <c r="Q31" s="461">
        <f t="shared" si="1"/>
        <v>97018.29890237881</v>
      </c>
      <c r="R31" s="461">
        <f t="shared" si="1"/>
        <v>103669.13564732671</v>
      </c>
      <c r="S31" s="461">
        <f t="shared" si="1"/>
        <v>114475.86954220766</v>
      </c>
      <c r="T31" s="461">
        <f t="shared" si="1"/>
        <v>128980.7883679018</v>
      </c>
    </row>
    <row r="32" spans="1:20" x14ac:dyDescent="0.2">
      <c r="A32" s="136"/>
      <c r="B32" s="668" t="s">
        <v>352</v>
      </c>
      <c r="C32" s="231">
        <v>43128.94607612519</v>
      </c>
      <c r="D32" s="231">
        <v>44206.589606551133</v>
      </c>
      <c r="E32" s="231">
        <v>45311.159730003936</v>
      </c>
      <c r="F32" s="231">
        <v>46443.329249123388</v>
      </c>
      <c r="G32" s="231">
        <v>47603.787777565507</v>
      </c>
      <c r="H32" s="231">
        <v>48793.242160051828</v>
      </c>
      <c r="I32" s="231">
        <v>48909.307646732399</v>
      </c>
      <c r="J32" s="231">
        <v>50733.764317095745</v>
      </c>
      <c r="K32" s="231">
        <v>52626.278424830241</v>
      </c>
      <c r="L32" s="231">
        <v>54589.388706457692</v>
      </c>
      <c r="M32" s="231">
        <v>56625.728600612965</v>
      </c>
      <c r="N32" s="231">
        <v>58738.029780702876</v>
      </c>
      <c r="O32" s="231">
        <v>60929.125819343375</v>
      </c>
      <c r="P32" s="231">
        <v>63201.955989490678</v>
      </c>
      <c r="Q32" s="231">
        <v>65559.569207365392</v>
      </c>
      <c r="R32" s="231">
        <v>68005.128122459064</v>
      </c>
      <c r="S32" s="231">
        <v>70541.913360109509</v>
      </c>
      <c r="T32" s="231">
        <v>73173.327922336364</v>
      </c>
    </row>
    <row r="33" spans="1:20" x14ac:dyDescent="0.2">
      <c r="A33" s="136">
        <v>74110</v>
      </c>
      <c r="B33" s="223" t="s">
        <v>283</v>
      </c>
      <c r="C33" s="231">
        <v>3054.1055084289305</v>
      </c>
      <c r="D33" s="231">
        <v>3337.8179343871489</v>
      </c>
      <c r="E33" s="231">
        <v>3606.841107522087</v>
      </c>
      <c r="F33" s="231">
        <v>2781.5149453226245</v>
      </c>
      <c r="G33" s="231">
        <v>3769.2622744537894</v>
      </c>
      <c r="H33" s="231">
        <v>3898.1080063608506</v>
      </c>
      <c r="I33" s="231">
        <v>3407.6968085321837</v>
      </c>
      <c r="J33" s="231">
        <v>3895.5898487340023</v>
      </c>
      <c r="K33" s="231">
        <v>3927.0668190696038</v>
      </c>
      <c r="L33" s="231">
        <v>3764.0161127311894</v>
      </c>
      <c r="M33" s="231">
        <v>3691.4092344904025</v>
      </c>
      <c r="N33" s="231">
        <v>4145.5169931986757</v>
      </c>
      <c r="O33" s="231">
        <v>3705.3952917963852</v>
      </c>
      <c r="P33" s="231">
        <v>4490.7817403090112</v>
      </c>
      <c r="Q33" s="231">
        <v>4929.0246179940004</v>
      </c>
      <c r="R33" s="231">
        <v>5973.7685210070686</v>
      </c>
      <c r="S33" s="231">
        <v>6898.3428560165867</v>
      </c>
      <c r="T33" s="231">
        <v>7966.0157556846143</v>
      </c>
    </row>
    <row r="34" spans="1:20" ht="25.5" x14ac:dyDescent="0.2">
      <c r="A34" s="136">
        <v>74120</v>
      </c>
      <c r="B34" s="217" t="s">
        <v>284</v>
      </c>
      <c r="C34" s="231">
        <v>4076.3198787184492</v>
      </c>
      <c r="D34" s="231">
        <v>4359.7858056420637</v>
      </c>
      <c r="E34" s="231">
        <v>4595.3419984377424</v>
      </c>
      <c r="F34" s="231">
        <v>4818.9207577014377</v>
      </c>
      <c r="G34" s="231">
        <v>5022.5371277451604</v>
      </c>
      <c r="H34" s="231">
        <v>5218.1685421008942</v>
      </c>
      <c r="I34" s="231">
        <v>5417.7924343006225</v>
      </c>
      <c r="J34" s="231">
        <v>6020.6565887438019</v>
      </c>
      <c r="K34" s="231">
        <v>6320.0924270433943</v>
      </c>
      <c r="L34" s="231">
        <v>6567.6260533710565</v>
      </c>
      <c r="M34" s="231">
        <v>6767.2499455707848</v>
      </c>
      <c r="N34" s="231">
        <v>6970.2674439379089</v>
      </c>
      <c r="O34" s="231">
        <v>7334.1817994180137</v>
      </c>
      <c r="P34" s="231">
        <v>7410.0388784539091</v>
      </c>
      <c r="Q34" s="231">
        <v>7497.8733910217907</v>
      </c>
      <c r="R34" s="231">
        <v>7497.8733910217907</v>
      </c>
      <c r="S34" s="231">
        <v>7497.8733910217907</v>
      </c>
      <c r="T34" s="231">
        <v>7497.8733910217907</v>
      </c>
    </row>
    <row r="35" spans="1:20" ht="25.5" x14ac:dyDescent="0.2">
      <c r="A35" s="136">
        <v>74200</v>
      </c>
      <c r="B35" s="220" t="s">
        <v>285</v>
      </c>
      <c r="C35" s="231">
        <v>6725.2542057288401</v>
      </c>
      <c r="D35" s="231">
        <v>8604.1716452972487</v>
      </c>
      <c r="E35" s="231">
        <v>9407.1040423691666</v>
      </c>
      <c r="F35" s="231">
        <v>6909.5763310612801</v>
      </c>
      <c r="G35" s="231">
        <v>7166.469917608807</v>
      </c>
      <c r="H35" s="231">
        <v>5113.1755725659368</v>
      </c>
      <c r="I35" s="231">
        <v>5886.7333323753173</v>
      </c>
      <c r="J35" s="231">
        <v>5993.9871844725012</v>
      </c>
      <c r="K35" s="231">
        <v>5279.7904562656358</v>
      </c>
      <c r="L35" s="231">
        <v>12107.590069749835</v>
      </c>
      <c r="M35" s="231">
        <v>6747.6770131862413</v>
      </c>
      <c r="N35" s="231">
        <v>9313.4705490086781</v>
      </c>
      <c r="O35" s="231">
        <v>7213.0402728183581</v>
      </c>
      <c r="P35" s="231">
        <v>11196.549222910495</v>
      </c>
      <c r="Q35" s="231">
        <v>10112.126900029069</v>
      </c>
      <c r="R35" s="231">
        <v>9132.7344172306257</v>
      </c>
      <c r="S35" s="231">
        <v>9598.5038725093873</v>
      </c>
      <c r="T35" s="231">
        <v>8926.6086014337307</v>
      </c>
    </row>
    <row r="36" spans="1:20" x14ac:dyDescent="0.2">
      <c r="A36" s="136">
        <v>74300</v>
      </c>
      <c r="B36" s="220" t="s">
        <v>286</v>
      </c>
      <c r="C36" s="231">
        <v>1092.7878145940683</v>
      </c>
      <c r="D36" s="231">
        <v>1341.6939304319048</v>
      </c>
      <c r="E36" s="231">
        <v>1590.2668386180173</v>
      </c>
      <c r="F36" s="231">
        <v>1695.7603811538393</v>
      </c>
      <c r="G36" s="231">
        <v>1630.851530598002</v>
      </c>
      <c r="H36" s="231">
        <v>1510.8967759773552</v>
      </c>
      <c r="I36" s="231">
        <v>1512.4983165527576</v>
      </c>
      <c r="J36" s="231">
        <v>1625.1725736005023</v>
      </c>
      <c r="K36" s="231">
        <v>1595.5471033953202</v>
      </c>
      <c r="L36" s="231">
        <v>1704.1372189296071</v>
      </c>
      <c r="M36" s="231">
        <v>1889.1865820578525</v>
      </c>
      <c r="N36" s="231">
        <v>1628.5428483620278</v>
      </c>
      <c r="O36" s="231">
        <v>1702.6614367020552</v>
      </c>
      <c r="P36" s="231">
        <v>1599.4596423241787</v>
      </c>
      <c r="Q36" s="231">
        <v>1774.0549759986493</v>
      </c>
      <c r="R36" s="231">
        <v>1786.7055185352924</v>
      </c>
      <c r="S36" s="231">
        <v>1600.4629201196224</v>
      </c>
      <c r="T36" s="231">
        <v>1720.4078048845215</v>
      </c>
    </row>
    <row r="37" spans="1:20" x14ac:dyDescent="0.2">
      <c r="A37" s="136">
        <v>74920</v>
      </c>
      <c r="B37" s="217" t="s">
        <v>287</v>
      </c>
      <c r="C37" s="231">
        <v>587.67692641946689</v>
      </c>
      <c r="D37" s="231">
        <v>546.28396581691766</v>
      </c>
      <c r="E37" s="231">
        <v>423.79910196987248</v>
      </c>
      <c r="F37" s="231">
        <v>376.14564020857472</v>
      </c>
      <c r="G37" s="231">
        <v>376.73486384704512</v>
      </c>
      <c r="H37" s="231">
        <v>351.39824739281579</v>
      </c>
      <c r="I37" s="231">
        <v>333.13231460023172</v>
      </c>
      <c r="J37" s="231">
        <v>332.10117323290842</v>
      </c>
      <c r="K37" s="231">
        <v>358.24797219003477</v>
      </c>
      <c r="L37" s="231">
        <v>318.62268250289685</v>
      </c>
      <c r="M37" s="231">
        <v>378.87079953650061</v>
      </c>
      <c r="N37" s="231">
        <v>379.97559385863264</v>
      </c>
      <c r="O37" s="231">
        <v>395.44271436848203</v>
      </c>
      <c r="P37" s="231">
        <v>479.25977694090381</v>
      </c>
      <c r="Q37" s="231">
        <v>526.02940324449594</v>
      </c>
      <c r="R37" s="231">
        <v>637.52529836318377</v>
      </c>
      <c r="S37" s="231">
        <v>772.65358846139611</v>
      </c>
      <c r="T37" s="231">
        <v>936.42333770130426</v>
      </c>
    </row>
    <row r="38" spans="1:20" x14ac:dyDescent="0.2">
      <c r="A38" s="136">
        <v>74940</v>
      </c>
      <c r="B38" s="220" t="s">
        <v>288</v>
      </c>
      <c r="C38" s="231">
        <v>37.712654848638927</v>
      </c>
      <c r="D38" s="231">
        <v>38.553824456631915</v>
      </c>
      <c r="E38" s="231">
        <v>41.681497196413751</v>
      </c>
      <c r="F38" s="231">
        <v>41.681497196413751</v>
      </c>
      <c r="G38" s="231">
        <v>40.112032771896018</v>
      </c>
      <c r="H38" s="231">
        <v>40.222549096066579</v>
      </c>
      <c r="I38" s="231">
        <v>41.296778922432395</v>
      </c>
      <c r="J38" s="231">
        <v>40.19890770864432</v>
      </c>
      <c r="K38" s="231">
        <v>40.597481092248543</v>
      </c>
      <c r="L38" s="231">
        <v>42.884455380898764</v>
      </c>
      <c r="M38" s="231">
        <v>43.276466434292715</v>
      </c>
      <c r="N38" s="231">
        <v>42.308633763765592</v>
      </c>
      <c r="O38" s="231">
        <v>43.120862731357974</v>
      </c>
      <c r="P38" s="231">
        <v>43.149783400779043</v>
      </c>
      <c r="Q38" s="231">
        <v>44.420810071691911</v>
      </c>
      <c r="R38" s="231">
        <v>43.557343416005239</v>
      </c>
      <c r="S38" s="231">
        <v>43.557343416005239</v>
      </c>
      <c r="T38" s="231">
        <v>43.989076743848571</v>
      </c>
    </row>
    <row r="39" spans="1:20" x14ac:dyDescent="0.2">
      <c r="A39" s="136">
        <v>74990</v>
      </c>
      <c r="B39" s="220" t="s">
        <v>289</v>
      </c>
      <c r="C39" s="231">
        <v>592.71589542262154</v>
      </c>
      <c r="D39" s="231">
        <v>734.15653482445566</v>
      </c>
      <c r="E39" s="231">
        <v>855.12609995211335</v>
      </c>
      <c r="F39" s="231">
        <v>882.91987590239773</v>
      </c>
      <c r="G39" s="231">
        <v>1125.2898162991519</v>
      </c>
      <c r="H39" s="231">
        <v>1163.5502074446536</v>
      </c>
      <c r="I39" s="231">
        <v>1312.5006110660565</v>
      </c>
      <c r="J39" s="231">
        <v>1549.3903705000084</v>
      </c>
      <c r="K39" s="231">
        <v>1878.0377854054668</v>
      </c>
      <c r="L39" s="231">
        <v>2003.9765889682299</v>
      </c>
      <c r="M39" s="231">
        <v>2656.7874979923722</v>
      </c>
      <c r="N39" s="231">
        <v>3258.0097668349636</v>
      </c>
      <c r="O39" s="231">
        <v>3908.2046892743779</v>
      </c>
      <c r="P39" s="231">
        <v>5304.0340065761038</v>
      </c>
      <c r="Q39" s="231">
        <v>6575.199596653737</v>
      </c>
      <c r="R39" s="231">
        <v>10591.843035293707</v>
      </c>
      <c r="S39" s="231">
        <v>17522.562210553358</v>
      </c>
      <c r="T39" s="231">
        <v>28716.142478095633</v>
      </c>
    </row>
    <row r="40" spans="1:20" ht="13.5" thickBot="1" x14ac:dyDescent="0.25">
      <c r="A40" s="86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</row>
    <row r="41" spans="1:20" x14ac:dyDescent="0.2">
      <c r="A41" s="232" t="s">
        <v>269</v>
      </c>
      <c r="B41" s="23"/>
      <c r="C41" s="233"/>
      <c r="D41" s="233"/>
      <c r="E41" s="233"/>
      <c r="F41" s="233"/>
      <c r="G41" s="233"/>
      <c r="H41" s="233"/>
      <c r="I41" s="234"/>
      <c r="J41" s="234"/>
      <c r="K41" s="233"/>
      <c r="L41" s="233"/>
      <c r="M41" s="233"/>
      <c r="N41" s="233"/>
      <c r="O41" s="233"/>
      <c r="P41" s="233"/>
      <c r="Q41" s="233"/>
      <c r="R41" s="233"/>
      <c r="S41" s="233"/>
      <c r="T41" s="233"/>
    </row>
    <row r="42" spans="1:20" x14ac:dyDescent="0.2">
      <c r="A42" s="57" t="s">
        <v>348</v>
      </c>
      <c r="B42" s="23"/>
      <c r="C42" s="233"/>
      <c r="D42" s="233"/>
      <c r="E42" s="233"/>
      <c r="F42" s="233"/>
      <c r="G42" s="233"/>
      <c r="H42" s="233"/>
      <c r="I42" s="234"/>
      <c r="J42" s="234"/>
      <c r="K42" s="233"/>
      <c r="L42" s="233"/>
      <c r="M42" s="233"/>
      <c r="N42" s="233"/>
      <c r="O42" s="233"/>
      <c r="P42" s="233"/>
      <c r="Q42" s="233"/>
      <c r="R42" s="233"/>
      <c r="S42" s="233"/>
      <c r="T42" s="233"/>
    </row>
    <row r="43" spans="1:20" ht="13.5" thickBot="1" x14ac:dyDescent="0.25">
      <c r="A43" s="56"/>
      <c r="B43" s="23"/>
      <c r="C43" s="233"/>
      <c r="D43" s="233"/>
      <c r="E43" s="233"/>
      <c r="F43" s="233"/>
      <c r="G43" s="233"/>
      <c r="H43" s="233"/>
      <c r="I43" s="234"/>
      <c r="J43" s="234"/>
      <c r="K43" s="233"/>
      <c r="L43" s="233"/>
      <c r="M43" s="233"/>
      <c r="N43" s="233"/>
      <c r="O43" s="233"/>
      <c r="P43" s="233"/>
      <c r="Q43" s="233"/>
      <c r="R43" s="233"/>
      <c r="S43" s="233"/>
      <c r="T43" s="233"/>
    </row>
    <row r="44" spans="1:20" ht="15.75" x14ac:dyDescent="0.2">
      <c r="A44" s="373" t="s">
        <v>281</v>
      </c>
      <c r="B44" s="376" t="s">
        <v>282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</row>
    <row r="45" spans="1:20" ht="15" x14ac:dyDescent="0.2">
      <c r="A45" s="374" t="s">
        <v>155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</row>
    <row r="46" spans="1:20" ht="15" x14ac:dyDescent="0.2">
      <c r="A46" s="374" t="s">
        <v>344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</row>
    <row r="47" spans="1:20" ht="15" x14ac:dyDescent="0.2">
      <c r="A47" s="374" t="s">
        <v>165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</row>
    <row r="48" spans="1:20" ht="15" x14ac:dyDescent="0.25">
      <c r="A48" s="216" t="s">
        <v>157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</row>
    <row r="49" spans="1:20" ht="15.75" x14ac:dyDescent="0.2">
      <c r="A49" s="76" t="s">
        <v>191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 ht="13.5" thickBot="1" x14ac:dyDescent="0.25">
      <c r="A50" s="71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</row>
    <row r="51" spans="1:20" s="237" customFormat="1" ht="15.75" thickBot="1" x14ac:dyDescent="0.3">
      <c r="A51" s="503" t="s">
        <v>159</v>
      </c>
      <c r="B51" s="504" t="s">
        <v>169</v>
      </c>
      <c r="C51" s="505">
        <v>2004</v>
      </c>
      <c r="D51" s="505">
        <v>2005</v>
      </c>
      <c r="E51" s="505">
        <v>2006</v>
      </c>
      <c r="F51" s="505">
        <v>2007</v>
      </c>
      <c r="G51" s="505">
        <v>2008</v>
      </c>
      <c r="H51" s="505">
        <v>2009</v>
      </c>
      <c r="I51" s="505">
        <v>2010</v>
      </c>
      <c r="J51" s="505">
        <v>2011</v>
      </c>
      <c r="K51" s="505">
        <v>2012</v>
      </c>
      <c r="L51" s="505">
        <v>2013</v>
      </c>
      <c r="M51" s="505">
        <v>2014</v>
      </c>
      <c r="N51" s="505">
        <v>2015</v>
      </c>
      <c r="O51" s="505">
        <v>2016</v>
      </c>
      <c r="P51" s="505">
        <v>2017</v>
      </c>
      <c r="Q51" s="505">
        <v>2018</v>
      </c>
      <c r="R51" s="505">
        <v>2019</v>
      </c>
      <c r="S51" s="505" t="s">
        <v>255</v>
      </c>
      <c r="T51" s="505" t="s">
        <v>345</v>
      </c>
    </row>
    <row r="52" spans="1:20" s="237" customFormat="1" ht="13.5" thickBot="1" x14ac:dyDescent="0.25">
      <c r="A52" s="457" t="s">
        <v>2</v>
      </c>
      <c r="B52" s="460"/>
      <c r="C52" s="461">
        <f>SUM(C53:C60)</f>
        <v>290973.02731980657</v>
      </c>
      <c r="D52" s="461">
        <f t="shared" ref="D52:T52" si="2">SUM(D53:D60)</f>
        <v>305504.39296088787</v>
      </c>
      <c r="E52" s="461">
        <f t="shared" si="2"/>
        <v>319145.36450146913</v>
      </c>
      <c r="F52" s="461">
        <f t="shared" si="2"/>
        <v>325721.56715676305</v>
      </c>
      <c r="G52" s="461">
        <f t="shared" si="2"/>
        <v>332882.92070057889</v>
      </c>
      <c r="H52" s="461">
        <f t="shared" si="2"/>
        <v>335877.60030254023</v>
      </c>
      <c r="I52" s="461">
        <f t="shared" si="2"/>
        <v>336976.92191540927</v>
      </c>
      <c r="J52" s="461">
        <f t="shared" si="2"/>
        <v>352417.20879036456</v>
      </c>
      <c r="K52" s="461">
        <f t="shared" si="2"/>
        <v>363033.10212391382</v>
      </c>
      <c r="L52" s="461">
        <f t="shared" si="2"/>
        <v>381521.98984848399</v>
      </c>
      <c r="M52" s="461">
        <f t="shared" si="2"/>
        <v>395339.70506110584</v>
      </c>
      <c r="N52" s="461">
        <f t="shared" si="2"/>
        <v>404081.57904742192</v>
      </c>
      <c r="O52" s="461">
        <f t="shared" si="2"/>
        <v>417839.698546845</v>
      </c>
      <c r="P52" s="461">
        <f t="shared" si="2"/>
        <v>433581.80228846252</v>
      </c>
      <c r="Q52" s="461">
        <f t="shared" si="2"/>
        <v>452758.12157123355</v>
      </c>
      <c r="R52" s="461">
        <f t="shared" si="2"/>
        <v>472108.66997716721</v>
      </c>
      <c r="S52" s="461">
        <f t="shared" si="2"/>
        <v>490912.60322244681</v>
      </c>
      <c r="T52" s="461">
        <f t="shared" si="2"/>
        <v>521808.88112125016</v>
      </c>
    </row>
    <row r="53" spans="1:20" s="237" customFormat="1" x14ac:dyDescent="0.2">
      <c r="A53" s="136"/>
      <c r="B53" s="668" t="s">
        <v>352</v>
      </c>
      <c r="C53" s="231">
        <v>241249.40900210832</v>
      </c>
      <c r="D53" s="231">
        <v>247277.3992147911</v>
      </c>
      <c r="E53" s="231">
        <v>253456.00810112988</v>
      </c>
      <c r="F53" s="231">
        <v>259788.99910201516</v>
      </c>
      <c r="G53" s="231">
        <v>266280.22969373828</v>
      </c>
      <c r="H53" s="231">
        <v>272933.6537376112</v>
      </c>
      <c r="I53" s="231">
        <v>273582.88662212936</v>
      </c>
      <c r="J53" s="231">
        <v>283788.30858394178</v>
      </c>
      <c r="K53" s="231">
        <v>294374.42189200246</v>
      </c>
      <c r="L53" s="231">
        <v>305355.42741930316</v>
      </c>
      <c r="M53" s="231">
        <v>316746.05577190098</v>
      </c>
      <c r="N53" s="231">
        <v>328561.58704947238</v>
      </c>
      <c r="O53" s="231">
        <v>340817.87134299235</v>
      </c>
      <c r="P53" s="231">
        <v>353531.34999703552</v>
      </c>
      <c r="Q53" s="231">
        <v>366719.07766522182</v>
      </c>
      <c r="R53" s="231">
        <v>380398.7451883934</v>
      </c>
      <c r="S53" s="231">
        <v>394588.70332621178</v>
      </c>
      <c r="T53" s="231">
        <v>409307.98737401259</v>
      </c>
    </row>
    <row r="54" spans="1:20" x14ac:dyDescent="0.2">
      <c r="A54" s="136">
        <v>74110</v>
      </c>
      <c r="B54" s="223" t="s">
        <v>283</v>
      </c>
      <c r="C54" s="231">
        <v>4394.9323170074858</v>
      </c>
      <c r="D54" s="231">
        <v>4803.2014177766296</v>
      </c>
      <c r="E54" s="231">
        <v>5190.3323254586139</v>
      </c>
      <c r="F54" s="231">
        <v>4002.6678481471913</v>
      </c>
      <c r="G54" s="231">
        <v>5424.0603461652099</v>
      </c>
      <c r="H54" s="231">
        <v>5609.4724969582976</v>
      </c>
      <c r="I54" s="231">
        <v>4903.7588220341186</v>
      </c>
      <c r="J54" s="231">
        <v>5605.8488067147846</v>
      </c>
      <c r="K54" s="231">
        <v>5651.1449347586986</v>
      </c>
      <c r="L54" s="231">
        <v>5416.5109914912246</v>
      </c>
      <c r="M54" s="231">
        <v>5312.0279228032632</v>
      </c>
      <c r="N54" s="231">
        <v>5965.5000633834597</v>
      </c>
      <c r="O54" s="231">
        <v>5332.1542003899212</v>
      </c>
      <c r="P54" s="231">
        <v>6462.3444555666274</v>
      </c>
      <c r="Q54" s="231">
        <v>7092.9866454060011</v>
      </c>
      <c r="R54" s="231">
        <v>8596.3986034004156</v>
      </c>
      <c r="S54" s="231">
        <v>9926.8836220726498</v>
      </c>
      <c r="T54" s="231">
        <v>11463.290965497374</v>
      </c>
    </row>
    <row r="55" spans="1:20" ht="25.5" x14ac:dyDescent="0.2">
      <c r="A55" s="136">
        <v>74120</v>
      </c>
      <c r="B55" s="217" t="s">
        <v>284</v>
      </c>
      <c r="C55" s="231">
        <v>9979.9555651382725</v>
      </c>
      <c r="D55" s="231">
        <v>10673.958351744364</v>
      </c>
      <c r="E55" s="231">
        <v>11250.664892726887</v>
      </c>
      <c r="F55" s="231">
        <v>11798.047372303521</v>
      </c>
      <c r="G55" s="231">
        <v>12296.556416203672</v>
      </c>
      <c r="H55" s="231">
        <v>12775.516085833224</v>
      </c>
      <c r="I55" s="231">
        <v>13264.250442598077</v>
      </c>
      <c r="J55" s="231">
        <v>14740.22820002793</v>
      </c>
      <c r="K55" s="231">
        <v>15473.329735175208</v>
      </c>
      <c r="L55" s="231">
        <v>16079.360337563623</v>
      </c>
      <c r="M55" s="231">
        <v>16568.094694328476</v>
      </c>
      <c r="N55" s="231">
        <v>17065.13753515833</v>
      </c>
      <c r="O55" s="231">
        <v>17956.100267540656</v>
      </c>
      <c r="P55" s="231">
        <v>18141.819323111296</v>
      </c>
      <c r="Q55" s="231">
        <v>18356.862440087833</v>
      </c>
      <c r="R55" s="231">
        <v>18356.862440087833</v>
      </c>
      <c r="S55" s="231">
        <v>18356.862440087833</v>
      </c>
      <c r="T55" s="231">
        <v>18356.862440087833</v>
      </c>
    </row>
    <row r="56" spans="1:20" ht="25.5" x14ac:dyDescent="0.2">
      <c r="A56" s="136">
        <v>74200</v>
      </c>
      <c r="B56" s="220" t="s">
        <v>285</v>
      </c>
      <c r="C56" s="231">
        <v>4299.752688908603</v>
      </c>
      <c r="D56" s="231">
        <v>5501.0277732228315</v>
      </c>
      <c r="E56" s="231">
        <v>6014.3779943015998</v>
      </c>
      <c r="F56" s="231">
        <v>4417.5979821539331</v>
      </c>
      <c r="G56" s="231">
        <v>4581.8414227334997</v>
      </c>
      <c r="H56" s="231">
        <v>3269.0794644274029</v>
      </c>
      <c r="I56" s="231">
        <v>3763.6491797153667</v>
      </c>
      <c r="J56" s="231">
        <v>3832.2213146627464</v>
      </c>
      <c r="K56" s="231">
        <v>3375.6037343337675</v>
      </c>
      <c r="L56" s="231">
        <v>7740.9182413154685</v>
      </c>
      <c r="M56" s="231">
        <v>4314.0885822010405</v>
      </c>
      <c r="N56" s="231">
        <v>5954.5139575629255</v>
      </c>
      <c r="O56" s="231">
        <v>4611.6159121297696</v>
      </c>
      <c r="P56" s="231">
        <v>7158.4495031722854</v>
      </c>
      <c r="Q56" s="231">
        <v>6465.1303131333389</v>
      </c>
      <c r="R56" s="231">
        <v>5838.9613487212191</v>
      </c>
      <c r="S56" s="231">
        <v>6136.7483775060009</v>
      </c>
      <c r="T56" s="231">
        <v>5707.1759910805813</v>
      </c>
    </row>
    <row r="57" spans="1:20" x14ac:dyDescent="0.2">
      <c r="A57" s="136">
        <v>74300</v>
      </c>
      <c r="B57" s="220" t="s">
        <v>286</v>
      </c>
      <c r="C57" s="231">
        <v>27048.71150749208</v>
      </c>
      <c r="D57" s="231">
        <v>33209.641955137093</v>
      </c>
      <c r="E57" s="231">
        <v>39362.324838595159</v>
      </c>
      <c r="F57" s="231">
        <v>41973.503660180708</v>
      </c>
      <c r="G57" s="231">
        <v>40366.878156564584</v>
      </c>
      <c r="H57" s="231">
        <v>37397.755049265717</v>
      </c>
      <c r="I57" s="231">
        <v>37437.396421921119</v>
      </c>
      <c r="J57" s="231">
        <v>40226.312469944191</v>
      </c>
      <c r="K57" s="231">
        <v>39493.022085340621</v>
      </c>
      <c r="L57" s="231">
        <v>42180.847359767969</v>
      </c>
      <c r="M57" s="231">
        <v>46761.193856183068</v>
      </c>
      <c r="N57" s="231">
        <v>40309.733595718135</v>
      </c>
      <c r="O57" s="231">
        <v>42144.318760905655</v>
      </c>
      <c r="P57" s="231">
        <v>39589.865347440718</v>
      </c>
      <c r="Q57" s="231">
        <v>43911.453443542749</v>
      </c>
      <c r="R57" s="231">
        <v>44224.579990999737</v>
      </c>
      <c r="S57" s="231">
        <v>39614.698504699991</v>
      </c>
      <c r="T57" s="231">
        <v>42583.57731308083</v>
      </c>
    </row>
    <row r="58" spans="1:20" x14ac:dyDescent="0.2">
      <c r="A58" s="136">
        <v>74920</v>
      </c>
      <c r="B58" s="217" t="s">
        <v>287</v>
      </c>
      <c r="C58" s="231">
        <v>1967.6294129007338</v>
      </c>
      <c r="D58" s="231">
        <v>1829.039648512939</v>
      </c>
      <c r="E58" s="231">
        <v>1418.9421784472768</v>
      </c>
      <c r="F58" s="231">
        <v>1259.3913286983388</v>
      </c>
      <c r="G58" s="231">
        <v>1261.3641367323289</v>
      </c>
      <c r="H58" s="231">
        <v>1176.5333912707608</v>
      </c>
      <c r="I58" s="231">
        <v>1115.3763422170721</v>
      </c>
      <c r="J58" s="231">
        <v>1111.9239281575897</v>
      </c>
      <c r="K58" s="231">
        <v>1199.4672846658941</v>
      </c>
      <c r="L58" s="231">
        <v>1066.7959443800694</v>
      </c>
      <c r="M58" s="231">
        <v>1268.5155658555427</v>
      </c>
      <c r="N58" s="231">
        <v>1272.2145809192737</v>
      </c>
      <c r="O58" s="231">
        <v>1324.00079181151</v>
      </c>
      <c r="P58" s="231">
        <v>1604.6327346465816</v>
      </c>
      <c r="Q58" s="231">
        <v>1761.2243723445345</v>
      </c>
      <c r="R58" s="231">
        <v>2134.5291471122891</v>
      </c>
      <c r="S58" s="231">
        <v>2586.9586813670448</v>
      </c>
      <c r="T58" s="231">
        <v>3135.2840640073296</v>
      </c>
    </row>
    <row r="59" spans="1:20" x14ac:dyDescent="0.2">
      <c r="A59" s="136">
        <v>74940</v>
      </c>
      <c r="B59" s="220" t="s">
        <v>288</v>
      </c>
      <c r="C59" s="231">
        <v>1421.7533938039969</v>
      </c>
      <c r="D59" s="231">
        <v>1453.4651825849442</v>
      </c>
      <c r="E59" s="231">
        <v>1571.3773091732307</v>
      </c>
      <c r="F59" s="231">
        <v>1571.3773091732307</v>
      </c>
      <c r="G59" s="231">
        <v>1512.2090702632813</v>
      </c>
      <c r="H59" s="231">
        <v>1516.3754955544966</v>
      </c>
      <c r="I59" s="231">
        <v>1556.8735699406918</v>
      </c>
      <c r="J59" s="231">
        <v>1515.4842238331942</v>
      </c>
      <c r="K59" s="231">
        <v>1530.5102956675323</v>
      </c>
      <c r="L59" s="231">
        <v>1616.7283959174617</v>
      </c>
      <c r="M59" s="231">
        <v>1631.5070702857458</v>
      </c>
      <c r="N59" s="231">
        <v>1595.0201300403819</v>
      </c>
      <c r="O59" s="231">
        <v>1625.6408671869758</v>
      </c>
      <c r="P59" s="231">
        <v>1626.7311659226525</v>
      </c>
      <c r="Q59" s="231">
        <v>1674.648409888599</v>
      </c>
      <c r="R59" s="231">
        <v>1642.0960305059677</v>
      </c>
      <c r="S59" s="231">
        <v>1642.0960305059677</v>
      </c>
      <c r="T59" s="231">
        <v>1658.3722201972832</v>
      </c>
    </row>
    <row r="60" spans="1:20" ht="13.5" thickBot="1" x14ac:dyDescent="0.25">
      <c r="A60" s="173">
        <v>74990</v>
      </c>
      <c r="B60" s="501" t="s">
        <v>289</v>
      </c>
      <c r="C60" s="502">
        <v>610.88343244706971</v>
      </c>
      <c r="D60" s="502">
        <v>756.6594171179255</v>
      </c>
      <c r="E60" s="502">
        <v>881.33686163646928</v>
      </c>
      <c r="F60" s="502">
        <v>909.98255409097692</v>
      </c>
      <c r="G60" s="502">
        <v>1159.7814581780531</v>
      </c>
      <c r="H60" s="502">
        <v>1199.2145816192024</v>
      </c>
      <c r="I60" s="502">
        <v>1352.730514853522</v>
      </c>
      <c r="J60" s="502">
        <v>1596.8812630823841</v>
      </c>
      <c r="K60" s="502">
        <v>1935.6021619696189</v>
      </c>
      <c r="L60" s="502">
        <v>2065.4011587450336</v>
      </c>
      <c r="M60" s="502">
        <v>2738.2215975476943</v>
      </c>
      <c r="N60" s="502">
        <v>3357.8721351670702</v>
      </c>
      <c r="O60" s="502">
        <v>4027.9964038881521</v>
      </c>
      <c r="P60" s="502">
        <v>5466.6097615669414</v>
      </c>
      <c r="Q60" s="502">
        <v>6776.7382816086401</v>
      </c>
      <c r="R60" s="502">
        <v>10916.497227946387</v>
      </c>
      <c r="S60" s="502">
        <v>18059.652239995605</v>
      </c>
      <c r="T60" s="502">
        <v>29596.330753286307</v>
      </c>
    </row>
    <row r="61" spans="1:20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</row>
    <row r="62" spans="1:20" x14ac:dyDescent="0.2">
      <c r="A62" s="232" t="s">
        <v>269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</row>
    <row r="63" spans="1:20" x14ac:dyDescent="0.2">
      <c r="A63" s="57" t="s">
        <v>348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</row>
    <row r="64" spans="1:20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</row>
    <row r="65" spans="1:19" x14ac:dyDescent="0.2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</row>
    <row r="66" spans="1:19" x14ac:dyDescent="0.2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</row>
    <row r="67" spans="1:19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</row>
    <row r="68" spans="1:19" x14ac:dyDescent="0.2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</row>
    <row r="69" spans="1:19" x14ac:dyDescent="0.2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</row>
    <row r="70" spans="1:19" x14ac:dyDescent="0.2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</row>
    <row r="71" spans="1:19" x14ac:dyDescent="0.2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</row>
    <row r="72" spans="1:19" x14ac:dyDescent="0.2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</row>
    <row r="73" spans="1:19" x14ac:dyDescent="0.2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</row>
    <row r="74" spans="1:19" x14ac:dyDescent="0.2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</row>
    <row r="75" spans="1:19" x14ac:dyDescent="0.2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</row>
    <row r="76" spans="1:19" x14ac:dyDescent="0.2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</row>
    <row r="77" spans="1:19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</row>
    <row r="78" spans="1:19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</row>
    <row r="79" spans="1:19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</row>
    <row r="80" spans="1:19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</row>
    <row r="81" spans="1:19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</row>
    <row r="82" spans="1:19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</row>
    <row r="83" spans="1:19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</row>
    <row r="84" spans="1:19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</row>
    <row r="85" spans="1:19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</row>
    <row r="86" spans="1:19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</row>
    <row r="87" spans="1:19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</row>
    <row r="88" spans="1:19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</row>
    <row r="89" spans="1:19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</row>
    <row r="90" spans="1:19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</row>
    <row r="91" spans="1:19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</row>
    <row r="92" spans="1:19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</row>
    <row r="93" spans="1:19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</row>
    <row r="94" spans="1:19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</row>
    <row r="95" spans="1:19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</row>
    <row r="96" spans="1:19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</row>
    <row r="97" spans="1:18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</row>
    <row r="98" spans="1:18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</row>
    <row r="99" spans="1:18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</row>
    <row r="100" spans="1:18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</row>
    <row r="101" spans="1:18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</row>
    <row r="102" spans="1:18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</row>
    <row r="103" spans="1:18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</row>
    <row r="104" spans="1:18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</row>
    <row r="105" spans="1:18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</row>
    <row r="106" spans="1:18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</row>
    <row r="107" spans="1:18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</row>
    <row r="108" spans="1:18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</row>
    <row r="109" spans="1:18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</row>
    <row r="110" spans="1:18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</row>
    <row r="111" spans="1:18" x14ac:dyDescent="0.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</row>
    <row r="112" spans="1:18" x14ac:dyDescent="0.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</row>
    <row r="113" spans="1:18" x14ac:dyDescent="0.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</row>
    <row r="114" spans="1:18" x14ac:dyDescent="0.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</row>
    <row r="115" spans="1:18" x14ac:dyDescent="0.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</row>
    <row r="116" spans="1:18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</row>
    <row r="117" spans="1:18" x14ac:dyDescent="0.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</row>
    <row r="118" spans="1:18" x14ac:dyDescent="0.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</row>
    <row r="119" spans="1:18" x14ac:dyDescent="0.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</row>
    <row r="120" spans="1:18" x14ac:dyDescent="0.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</row>
    <row r="121" spans="1:18" x14ac:dyDescent="0.2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</row>
    <row r="122" spans="1:18" x14ac:dyDescent="0.2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</row>
    <row r="123" spans="1:18" x14ac:dyDescent="0.2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</row>
    <row r="124" spans="1:18" x14ac:dyDescent="0.2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</row>
    <row r="125" spans="1:18" x14ac:dyDescent="0.2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</row>
    <row r="126" spans="1:18" x14ac:dyDescent="0.2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</row>
    <row r="127" spans="1:18" x14ac:dyDescent="0.2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</row>
    <row r="128" spans="1:18" x14ac:dyDescent="0.2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</row>
    <row r="129" spans="1:18" x14ac:dyDescent="0.2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</row>
    <row r="130" spans="1:18" x14ac:dyDescent="0.2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</row>
    <row r="131" spans="1:18" x14ac:dyDescent="0.2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</row>
    <row r="132" spans="1:18" x14ac:dyDescent="0.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</row>
    <row r="133" spans="1:18" x14ac:dyDescent="0.2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</row>
    <row r="134" spans="1:18" x14ac:dyDescent="0.2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</row>
    <row r="135" spans="1:18" x14ac:dyDescent="0.2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</row>
    <row r="136" spans="1:18" x14ac:dyDescent="0.2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</row>
    <row r="137" spans="1:18" x14ac:dyDescent="0.2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</row>
    <row r="138" spans="1:18" x14ac:dyDescent="0.2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</row>
    <row r="139" spans="1:18" x14ac:dyDescent="0.2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</row>
    <row r="140" spans="1:18" x14ac:dyDescent="0.2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</row>
    <row r="141" spans="1:18" x14ac:dyDescent="0.2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</row>
    <row r="142" spans="1:18" x14ac:dyDescent="0.2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</row>
    <row r="143" spans="1:18" x14ac:dyDescent="0.2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</row>
    <row r="144" spans="1:18" x14ac:dyDescent="0.2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</row>
    <row r="145" spans="1:18" x14ac:dyDescent="0.2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</row>
    <row r="146" spans="1:18" x14ac:dyDescent="0.2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</row>
    <row r="147" spans="1:18" x14ac:dyDescent="0.2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</row>
    <row r="148" spans="1:18" x14ac:dyDescent="0.2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</row>
    <row r="149" spans="1:18" x14ac:dyDescent="0.2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</row>
    <row r="150" spans="1:18" x14ac:dyDescent="0.2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</row>
    <row r="151" spans="1:18" x14ac:dyDescent="0.2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</row>
    <row r="152" spans="1:18" x14ac:dyDescent="0.2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</row>
    <row r="153" spans="1:18" x14ac:dyDescent="0.2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</row>
    <row r="154" spans="1:18" x14ac:dyDescent="0.2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</row>
    <row r="155" spans="1:18" x14ac:dyDescent="0.2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</row>
    <row r="156" spans="1:18" x14ac:dyDescent="0.2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</row>
    <row r="157" spans="1:18" x14ac:dyDescent="0.2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</row>
    <row r="158" spans="1:18" x14ac:dyDescent="0.2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</row>
    <row r="159" spans="1:18" x14ac:dyDescent="0.2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</row>
    <row r="160" spans="1:18" x14ac:dyDescent="0.2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</row>
    <row r="161" spans="1:17" x14ac:dyDescent="0.2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</row>
    <row r="162" spans="1:17" x14ac:dyDescent="0.2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</row>
    <row r="163" spans="1:17" x14ac:dyDescent="0.2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</row>
    <row r="164" spans="1:17" x14ac:dyDescent="0.2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</row>
    <row r="165" spans="1:17" x14ac:dyDescent="0.2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</row>
    <row r="166" spans="1:17" x14ac:dyDescent="0.2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3"/>
  <sheetViews>
    <sheetView workbookViewId="0">
      <selection sqref="A1:H23"/>
    </sheetView>
  </sheetViews>
  <sheetFormatPr baseColWidth="10" defaultRowHeight="14.25" x14ac:dyDescent="0.2"/>
  <sheetData>
    <row r="1" spans="1:8" x14ac:dyDescent="0.2">
      <c r="A1" s="145"/>
      <c r="B1" s="145"/>
      <c r="C1" s="145"/>
      <c r="D1" s="145"/>
      <c r="E1" s="145"/>
      <c r="F1" s="145"/>
      <c r="G1" s="145"/>
      <c r="H1" s="145"/>
    </row>
    <row r="2" spans="1:8" ht="15" x14ac:dyDescent="0.25">
      <c r="A2" s="161" t="s">
        <v>330</v>
      </c>
      <c r="B2" s="145"/>
      <c r="C2" s="145"/>
      <c r="D2" s="145"/>
      <c r="E2" s="145"/>
      <c r="F2" s="145"/>
      <c r="G2" s="145"/>
      <c r="H2" s="145"/>
    </row>
    <row r="3" spans="1:8" x14ac:dyDescent="0.2">
      <c r="A3" s="145"/>
      <c r="B3" s="145"/>
      <c r="C3" s="145"/>
      <c r="D3" s="145"/>
      <c r="E3" s="145"/>
      <c r="F3" s="145"/>
      <c r="G3" s="145"/>
      <c r="H3" s="145"/>
    </row>
    <row r="4" spans="1:8" x14ac:dyDescent="0.2">
      <c r="A4" s="145" t="s">
        <v>159</v>
      </c>
      <c r="B4" s="145" t="s">
        <v>169</v>
      </c>
      <c r="C4" s="145"/>
      <c r="D4" s="145"/>
      <c r="E4" s="145"/>
      <c r="F4" s="145"/>
      <c r="G4" s="145"/>
      <c r="H4" s="145"/>
    </row>
    <row r="5" spans="1:8" x14ac:dyDescent="0.2">
      <c r="A5" s="145">
        <v>15</v>
      </c>
      <c r="B5" s="145" t="s">
        <v>217</v>
      </c>
      <c r="C5" s="145"/>
      <c r="D5" s="145"/>
      <c r="E5" s="145"/>
      <c r="F5" s="145"/>
      <c r="G5" s="145"/>
      <c r="H5" s="145"/>
    </row>
    <row r="6" spans="1:8" x14ac:dyDescent="0.2">
      <c r="A6" s="145">
        <v>17</v>
      </c>
      <c r="B6" s="145" t="s">
        <v>218</v>
      </c>
      <c r="C6" s="145"/>
      <c r="D6" s="145"/>
      <c r="E6" s="145"/>
      <c r="F6" s="145"/>
      <c r="G6" s="145"/>
      <c r="H6" s="145"/>
    </row>
    <row r="7" spans="1:8" x14ac:dyDescent="0.2">
      <c r="A7" s="145">
        <v>18</v>
      </c>
      <c r="B7" s="145" t="s">
        <v>219</v>
      </c>
      <c r="C7" s="145"/>
      <c r="D7" s="145"/>
      <c r="E7" s="145"/>
      <c r="F7" s="145"/>
      <c r="G7" s="145"/>
      <c r="H7" s="145"/>
    </row>
    <row r="8" spans="1:8" x14ac:dyDescent="0.2">
      <c r="A8" s="145">
        <v>19</v>
      </c>
      <c r="B8" s="145" t="s">
        <v>220</v>
      </c>
      <c r="C8" s="145"/>
      <c r="D8" s="145"/>
      <c r="E8" s="145"/>
      <c r="F8" s="145"/>
      <c r="G8" s="145"/>
      <c r="H8" s="145"/>
    </row>
    <row r="9" spans="1:8" x14ac:dyDescent="0.2">
      <c r="A9" s="145">
        <v>20</v>
      </c>
      <c r="B9" s="145" t="s">
        <v>221</v>
      </c>
      <c r="C9" s="145"/>
      <c r="D9" s="145"/>
      <c r="E9" s="145"/>
      <c r="F9" s="145"/>
      <c r="G9" s="145"/>
      <c r="H9" s="145"/>
    </row>
    <row r="10" spans="1:8" x14ac:dyDescent="0.2">
      <c r="A10" s="145">
        <v>21</v>
      </c>
      <c r="B10" s="145" t="s">
        <v>222</v>
      </c>
      <c r="C10" s="145"/>
      <c r="D10" s="145"/>
      <c r="E10" s="145"/>
      <c r="F10" s="145"/>
      <c r="G10" s="145"/>
      <c r="H10" s="145"/>
    </row>
    <row r="11" spans="1:8" x14ac:dyDescent="0.2">
      <c r="A11" s="145">
        <v>22</v>
      </c>
      <c r="B11" s="145" t="s">
        <v>223</v>
      </c>
      <c r="C11" s="145"/>
      <c r="D11" s="145"/>
      <c r="E11" s="145"/>
      <c r="F11" s="145"/>
      <c r="G11" s="145"/>
      <c r="H11" s="145"/>
    </row>
    <row r="12" spans="1:8" x14ac:dyDescent="0.2">
      <c r="A12" s="145">
        <v>24</v>
      </c>
      <c r="B12" s="145" t="s">
        <v>224</v>
      </c>
      <c r="C12" s="145"/>
      <c r="D12" s="145"/>
      <c r="E12" s="145"/>
      <c r="F12" s="145"/>
      <c r="G12" s="145"/>
      <c r="H12" s="145"/>
    </row>
    <row r="13" spans="1:8" x14ac:dyDescent="0.2">
      <c r="A13" s="145">
        <v>25</v>
      </c>
      <c r="B13" s="145" t="s">
        <v>225</v>
      </c>
      <c r="C13" s="145"/>
      <c r="D13" s="145"/>
      <c r="E13" s="145"/>
      <c r="F13" s="145"/>
      <c r="G13" s="145"/>
      <c r="H13" s="145"/>
    </row>
    <row r="14" spans="1:8" x14ac:dyDescent="0.2">
      <c r="A14" s="145">
        <v>26</v>
      </c>
      <c r="B14" s="145" t="s">
        <v>226</v>
      </c>
      <c r="C14" s="145"/>
      <c r="D14" s="145"/>
      <c r="E14" s="145"/>
      <c r="F14" s="145"/>
      <c r="G14" s="145"/>
      <c r="H14" s="145"/>
    </row>
    <row r="15" spans="1:8" x14ac:dyDescent="0.2">
      <c r="A15" s="145">
        <v>27</v>
      </c>
      <c r="B15" s="145" t="s">
        <v>227</v>
      </c>
      <c r="C15" s="145"/>
      <c r="D15" s="145"/>
      <c r="E15" s="145"/>
      <c r="F15" s="145"/>
      <c r="G15" s="145"/>
      <c r="H15" s="145"/>
    </row>
    <row r="16" spans="1:8" x14ac:dyDescent="0.2">
      <c r="A16" s="145">
        <v>28</v>
      </c>
      <c r="B16" s="145" t="s">
        <v>228</v>
      </c>
      <c r="C16" s="145"/>
      <c r="D16" s="145"/>
      <c r="E16" s="145"/>
      <c r="F16" s="145"/>
      <c r="G16" s="145"/>
      <c r="H16" s="145"/>
    </row>
    <row r="17" spans="1:8" x14ac:dyDescent="0.2">
      <c r="A17" s="145">
        <v>29</v>
      </c>
      <c r="B17" s="145" t="s">
        <v>229</v>
      </c>
      <c r="C17" s="145"/>
      <c r="D17" s="145"/>
      <c r="E17" s="145"/>
      <c r="F17" s="145"/>
      <c r="G17" s="145"/>
      <c r="H17" s="145"/>
    </row>
    <row r="18" spans="1:8" x14ac:dyDescent="0.2">
      <c r="A18" s="145">
        <v>31</v>
      </c>
      <c r="B18" s="145" t="s">
        <v>230</v>
      </c>
      <c r="C18" s="145"/>
      <c r="D18" s="145"/>
      <c r="E18" s="145"/>
      <c r="F18" s="145"/>
      <c r="G18" s="145"/>
      <c r="H18" s="145"/>
    </row>
    <row r="19" spans="1:8" x14ac:dyDescent="0.2">
      <c r="A19" s="145">
        <v>34</v>
      </c>
      <c r="B19" s="145" t="s">
        <v>231</v>
      </c>
      <c r="C19" s="145"/>
      <c r="D19" s="145"/>
      <c r="E19" s="145"/>
      <c r="F19" s="145"/>
      <c r="G19" s="145"/>
      <c r="H19" s="145"/>
    </row>
    <row r="20" spans="1:8" x14ac:dyDescent="0.2">
      <c r="A20" s="145">
        <v>36</v>
      </c>
      <c r="B20" s="145" t="s">
        <v>232</v>
      </c>
      <c r="C20" s="145"/>
      <c r="D20" s="145"/>
      <c r="E20" s="145"/>
      <c r="F20" s="145"/>
      <c r="G20" s="145"/>
      <c r="H20" s="145"/>
    </row>
    <row r="21" spans="1:8" x14ac:dyDescent="0.2">
      <c r="A21" s="145"/>
      <c r="B21" s="145"/>
      <c r="C21" s="145"/>
      <c r="D21" s="145"/>
      <c r="E21" s="145"/>
      <c r="F21" s="145"/>
      <c r="G21" s="145"/>
      <c r="H21" s="145"/>
    </row>
    <row r="22" spans="1:8" x14ac:dyDescent="0.2">
      <c r="A22" s="145"/>
      <c r="B22" s="145"/>
      <c r="C22" s="145"/>
      <c r="D22" s="145"/>
      <c r="E22" s="145"/>
      <c r="F22" s="145"/>
      <c r="G22" s="145"/>
      <c r="H22" s="145"/>
    </row>
    <row r="23" spans="1:8" x14ac:dyDescent="0.2">
      <c r="A23" s="145"/>
      <c r="B23" s="145"/>
      <c r="C23" s="145"/>
      <c r="D23" s="145"/>
      <c r="E23" s="145"/>
      <c r="F23" s="145"/>
      <c r="G23" s="145"/>
      <c r="H23" s="145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T62"/>
  <sheetViews>
    <sheetView workbookViewId="0"/>
  </sheetViews>
  <sheetFormatPr baseColWidth="10" defaultRowHeight="12.75" x14ac:dyDescent="0.2"/>
  <cols>
    <col min="1" max="1" width="11" style="29"/>
    <col min="2" max="2" width="38" style="29" customWidth="1"/>
    <col min="3" max="4" width="8.875" style="29" customWidth="1"/>
    <col min="5" max="12" width="9.875" style="29" customWidth="1"/>
    <col min="13" max="16" width="10.375" style="29" bestFit="1" customWidth="1"/>
    <col min="17" max="18" width="11" style="29" customWidth="1"/>
    <col min="19" max="16384" width="11" style="29"/>
  </cols>
  <sheetData>
    <row r="1" spans="1:20" ht="15.75" x14ac:dyDescent="0.25">
      <c r="A1" s="373" t="s">
        <v>281</v>
      </c>
      <c r="B1" s="375" t="s">
        <v>282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15" x14ac:dyDescent="0.2">
      <c r="A2" s="374" t="s">
        <v>155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5" x14ac:dyDescent="0.2">
      <c r="A3" s="374" t="s">
        <v>344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">
      <c r="A4" s="374" t="s">
        <v>156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ht="15" x14ac:dyDescent="0.25">
      <c r="A5" s="216" t="s">
        <v>157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5.75" x14ac:dyDescent="0.2">
      <c r="A6" s="76" t="s">
        <v>168</v>
      </c>
      <c r="B6" s="80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ht="13.5" thickBot="1" x14ac:dyDescent="0.25">
      <c r="A7" s="71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15.75" thickBot="1" x14ac:dyDescent="0.3">
      <c r="A8" s="503" t="s">
        <v>159</v>
      </c>
      <c r="B8" s="504" t="s">
        <v>169</v>
      </c>
      <c r="C8" s="505">
        <v>2004</v>
      </c>
      <c r="D8" s="505">
        <v>2005</v>
      </c>
      <c r="E8" s="505">
        <v>2006</v>
      </c>
      <c r="F8" s="505">
        <v>2007</v>
      </c>
      <c r="G8" s="505">
        <v>2008</v>
      </c>
      <c r="H8" s="505">
        <v>2009</v>
      </c>
      <c r="I8" s="505">
        <v>2010</v>
      </c>
      <c r="J8" s="505">
        <v>2011</v>
      </c>
      <c r="K8" s="505">
        <v>2012</v>
      </c>
      <c r="L8" s="505">
        <v>2013</v>
      </c>
      <c r="M8" s="505">
        <v>2014</v>
      </c>
      <c r="N8" s="505">
        <v>2015</v>
      </c>
      <c r="O8" s="505">
        <v>2016</v>
      </c>
      <c r="P8" s="505">
        <v>2017</v>
      </c>
      <c r="Q8" s="505">
        <v>2018</v>
      </c>
      <c r="R8" s="505">
        <v>2019</v>
      </c>
      <c r="S8" s="505" t="s">
        <v>255</v>
      </c>
      <c r="T8" s="505" t="s">
        <v>345</v>
      </c>
    </row>
    <row r="9" spans="1:20" ht="13.5" thickBot="1" x14ac:dyDescent="0.25">
      <c r="A9" s="457" t="s">
        <v>2</v>
      </c>
      <c r="B9" s="462"/>
      <c r="C9" s="461">
        <f>SUM(C10:C17)</f>
        <v>350268.54628009279</v>
      </c>
      <c r="D9" s="461">
        <f t="shared" ref="D9:T9" si="0">SUM(D10:D17)</f>
        <v>416877.14827495615</v>
      </c>
      <c r="E9" s="461">
        <f t="shared" si="0"/>
        <v>468069.82449559943</v>
      </c>
      <c r="F9" s="461">
        <f t="shared" si="0"/>
        <v>478090.04917700181</v>
      </c>
      <c r="G9" s="461">
        <f t="shared" si="0"/>
        <v>518956.84739973437</v>
      </c>
      <c r="H9" s="461">
        <f t="shared" si="0"/>
        <v>498963.7071057125</v>
      </c>
      <c r="I9" s="461">
        <f t="shared" si="0"/>
        <v>540770.85608624935</v>
      </c>
      <c r="J9" s="461">
        <f t="shared" si="0"/>
        <v>605828.722109447</v>
      </c>
      <c r="K9" s="461">
        <f t="shared" si="0"/>
        <v>637439.28599850892</v>
      </c>
      <c r="L9" s="461">
        <f t="shared" si="0"/>
        <v>926973.51474789414</v>
      </c>
      <c r="M9" s="461">
        <f t="shared" si="0"/>
        <v>1340037.7721158296</v>
      </c>
      <c r="N9" s="461">
        <f t="shared" si="0"/>
        <v>1791927.9158600317</v>
      </c>
      <c r="O9" s="461">
        <f t="shared" si="0"/>
        <v>2269205.3713667598</v>
      </c>
      <c r="P9" s="461">
        <f t="shared" si="0"/>
        <v>3047423.417973551</v>
      </c>
      <c r="Q9" s="461">
        <f t="shared" si="0"/>
        <v>3978204.1426301016</v>
      </c>
      <c r="R9" s="461">
        <f t="shared" si="0"/>
        <v>5292617.2973962482</v>
      </c>
      <c r="S9" s="461">
        <f t="shared" si="0"/>
        <v>7003514.7401007162</v>
      </c>
      <c r="T9" s="461">
        <f t="shared" si="0"/>
        <v>9320005.7658226341</v>
      </c>
    </row>
    <row r="10" spans="1:20" x14ac:dyDescent="0.2">
      <c r="A10" s="136"/>
      <c r="B10" s="668" t="s">
        <v>352</v>
      </c>
      <c r="C10" s="231">
        <v>284378.35507823352</v>
      </c>
      <c r="D10" s="231">
        <v>319590.03571252053</v>
      </c>
      <c r="E10" s="231">
        <v>331322.15392475942</v>
      </c>
      <c r="F10" s="231">
        <v>333283.57454582176</v>
      </c>
      <c r="G10" s="231">
        <v>340829.00026809803</v>
      </c>
      <c r="H10" s="231">
        <v>341901.3402751903</v>
      </c>
      <c r="I10" s="231">
        <v>356229.10015681107</v>
      </c>
      <c r="J10" s="231">
        <v>367222.89894604887</v>
      </c>
      <c r="K10" s="231">
        <v>381850.40851712774</v>
      </c>
      <c r="L10" s="231">
        <v>398167.48868639354</v>
      </c>
      <c r="M10" s="231">
        <v>839692.24200520117</v>
      </c>
      <c r="N10" s="231">
        <v>1208020.7520141008</v>
      </c>
      <c r="O10" s="231">
        <v>1674980.9718464508</v>
      </c>
      <c r="P10" s="231">
        <v>2184932.723287357</v>
      </c>
      <c r="Q10" s="231">
        <v>2741845.000088003</v>
      </c>
      <c r="R10" s="231">
        <v>3378939.7839702154</v>
      </c>
      <c r="S10" s="231">
        <v>3916470.0027451473</v>
      </c>
      <c r="T10" s="231">
        <v>4575898.0443863384</v>
      </c>
    </row>
    <row r="11" spans="1:20" x14ac:dyDescent="0.2">
      <c r="A11" s="136">
        <v>74110</v>
      </c>
      <c r="B11" s="223" t="s">
        <v>283</v>
      </c>
      <c r="C11" s="231">
        <v>7449.0378254364168</v>
      </c>
      <c r="D11" s="231">
        <v>8926.9592102835231</v>
      </c>
      <c r="E11" s="231">
        <v>10697.710972102917</v>
      </c>
      <c r="F11" s="231">
        <v>8978.6104160823852</v>
      </c>
      <c r="G11" s="231">
        <v>14176.966149195832</v>
      </c>
      <c r="H11" s="231">
        <v>15598.522093614522</v>
      </c>
      <c r="I11" s="231">
        <v>14958.382524361661</v>
      </c>
      <c r="J11" s="231">
        <v>19026.032109315456</v>
      </c>
      <c r="K11" s="231">
        <v>20945.307479323288</v>
      </c>
      <c r="L11" s="231">
        <v>22207.506398209294</v>
      </c>
      <c r="M11" s="231">
        <v>27200.913512508658</v>
      </c>
      <c r="N11" s="231">
        <v>34184.8278250816</v>
      </c>
      <c r="O11" s="231">
        <v>35726.800794617164</v>
      </c>
      <c r="P11" s="231">
        <v>53821.111177840074</v>
      </c>
      <c r="Q11" s="231">
        <v>79016.968996134048</v>
      </c>
      <c r="R11" s="231">
        <v>148599.82460247475</v>
      </c>
      <c r="S11" s="231">
        <v>277694.3132483192</v>
      </c>
      <c r="T11" s="231">
        <v>475638.5752755421</v>
      </c>
    </row>
    <row r="12" spans="1:20" ht="25.5" x14ac:dyDescent="0.2">
      <c r="A12" s="136">
        <v>74120</v>
      </c>
      <c r="B12" s="217" t="s">
        <v>284</v>
      </c>
      <c r="C12" s="231">
        <v>14056.275443856723</v>
      </c>
      <c r="D12" s="231">
        <v>16485.112621081866</v>
      </c>
      <c r="E12" s="231">
        <v>19269.371358317534</v>
      </c>
      <c r="F12" s="231">
        <v>21991.931479113879</v>
      </c>
      <c r="G12" s="231">
        <v>26707.667405974993</v>
      </c>
      <c r="H12" s="231">
        <v>29521.168620804969</v>
      </c>
      <c r="I12" s="231">
        <v>33622.647597546777</v>
      </c>
      <c r="J12" s="231">
        <v>41572.363400194219</v>
      </c>
      <c r="K12" s="231">
        <v>47657.113869081179</v>
      </c>
      <c r="L12" s="231">
        <v>54782.594666653276</v>
      </c>
      <c r="M12" s="231">
        <v>70500.041289262343</v>
      </c>
      <c r="N12" s="231">
        <v>81262.466111817426</v>
      </c>
      <c r="O12" s="231">
        <v>99976.312188065494</v>
      </c>
      <c r="P12" s="231">
        <v>125555.8802549617</v>
      </c>
      <c r="Q12" s="231">
        <v>169935.19759789718</v>
      </c>
      <c r="R12" s="231">
        <v>263690.12632739102</v>
      </c>
      <c r="S12" s="231">
        <v>426723.11841903155</v>
      </c>
      <c r="T12" s="231">
        <v>632936.10478791024</v>
      </c>
    </row>
    <row r="13" spans="1:20" ht="25.5" x14ac:dyDescent="0.2">
      <c r="A13" s="136">
        <v>74200</v>
      </c>
      <c r="B13" s="220" t="s">
        <v>285</v>
      </c>
      <c r="C13" s="231">
        <v>11025.006894637443</v>
      </c>
      <c r="D13" s="231">
        <v>20618.007712139843</v>
      </c>
      <c r="E13" s="231">
        <v>29590.881859715133</v>
      </c>
      <c r="F13" s="231">
        <v>19183.155082831909</v>
      </c>
      <c r="G13" s="231">
        <v>35403.458845716596</v>
      </c>
      <c r="H13" s="231">
        <v>19876.388951783752</v>
      </c>
      <c r="I13" s="231">
        <v>32383.513405820679</v>
      </c>
      <c r="J13" s="231">
        <v>45318.479805720242</v>
      </c>
      <c r="K13" s="231">
        <v>42330.810052908237</v>
      </c>
      <c r="L13" s="231">
        <v>265979.71093479462</v>
      </c>
      <c r="M13" s="231">
        <v>108914.50228716957</v>
      </c>
      <c r="N13" s="231">
        <v>212690.35158125419</v>
      </c>
      <c r="O13" s="231">
        <v>130763.20874361708</v>
      </c>
      <c r="P13" s="231">
        <v>321749.56661697821</v>
      </c>
      <c r="Q13" s="231">
        <v>270780.40529301274</v>
      </c>
      <c r="R13" s="231">
        <v>228598.94324730244</v>
      </c>
      <c r="S13" s="231">
        <v>558354.06546619383</v>
      </c>
      <c r="T13" s="231">
        <v>482920.43122171093</v>
      </c>
    </row>
    <row r="14" spans="1:20" x14ac:dyDescent="0.2">
      <c r="A14" s="136">
        <v>74300</v>
      </c>
      <c r="B14" s="220" t="s">
        <v>286</v>
      </c>
      <c r="C14" s="231">
        <v>28141.499322086147</v>
      </c>
      <c r="D14" s="231">
        <v>45447.29009651942</v>
      </c>
      <c r="E14" s="231">
        <v>71038.143687363117</v>
      </c>
      <c r="F14" s="231">
        <v>88022.837470280225</v>
      </c>
      <c r="G14" s="231">
        <v>93645.720728830187</v>
      </c>
      <c r="H14" s="231">
        <v>83233.219021154146</v>
      </c>
      <c r="I14" s="231">
        <v>92984.526737949942</v>
      </c>
      <c r="J14" s="231">
        <v>119744.66730123048</v>
      </c>
      <c r="K14" s="231">
        <v>128247.68543161434</v>
      </c>
      <c r="L14" s="231">
        <v>166678.78194962532</v>
      </c>
      <c r="M14" s="231">
        <v>264168.78591205337</v>
      </c>
      <c r="N14" s="231">
        <v>218272.89694403423</v>
      </c>
      <c r="O14" s="231">
        <v>275455.83427465457</v>
      </c>
      <c r="P14" s="231">
        <v>282487.71004993416</v>
      </c>
      <c r="Q14" s="231">
        <v>576536.3961307623</v>
      </c>
      <c r="R14" s="231">
        <v>952088.13240582938</v>
      </c>
      <c r="S14" s="231">
        <v>1090398.7000825657</v>
      </c>
      <c r="T14" s="231">
        <v>1455411.8796157567</v>
      </c>
    </row>
    <row r="15" spans="1:20" x14ac:dyDescent="0.2">
      <c r="A15" s="136">
        <v>74920</v>
      </c>
      <c r="B15" s="217" t="s">
        <v>287</v>
      </c>
      <c r="C15" s="231">
        <v>2555.3063393202005</v>
      </c>
      <c r="D15" s="231">
        <v>2590.0328995304653</v>
      </c>
      <c r="E15" s="231">
        <v>2226.1007733849942</v>
      </c>
      <c r="F15" s="231">
        <v>2212.9864538250772</v>
      </c>
      <c r="G15" s="231">
        <v>2510.8217138012483</v>
      </c>
      <c r="H15" s="231">
        <v>2492.98446178616</v>
      </c>
      <c r="I15" s="231">
        <v>2662.1043088719225</v>
      </c>
      <c r="J15" s="231">
        <v>2995.2264030299802</v>
      </c>
      <c r="K15" s="231">
        <v>3602.9780687152029</v>
      </c>
      <c r="L15" s="231">
        <v>3625.1780723953611</v>
      </c>
      <c r="M15" s="231">
        <v>5438.9627144650449</v>
      </c>
      <c r="N15" s="231">
        <v>6085.8803413215874</v>
      </c>
      <c r="O15" s="231">
        <v>7708.3035994574739</v>
      </c>
      <c r="P15" s="231">
        <v>11133.608430070266</v>
      </c>
      <c r="Q15" s="231">
        <v>17770.52915335455</v>
      </c>
      <c r="R15" s="231">
        <v>34036.658243042963</v>
      </c>
      <c r="S15" s="231">
        <v>55449.19251253883</v>
      </c>
      <c r="T15" s="231">
        <v>99677.314032837341</v>
      </c>
    </row>
    <row r="16" spans="1:20" x14ac:dyDescent="0.2">
      <c r="A16" s="136">
        <v>74940</v>
      </c>
      <c r="B16" s="220" t="s">
        <v>288</v>
      </c>
      <c r="C16" s="231">
        <v>1459.4660486526359</v>
      </c>
      <c r="D16" s="231">
        <v>1596.1821907099063</v>
      </c>
      <c r="E16" s="231">
        <v>1823.4813475080853</v>
      </c>
      <c r="F16" s="231">
        <v>1983.2660409908979</v>
      </c>
      <c r="G16" s="231">
        <v>2196.2252972957385</v>
      </c>
      <c r="H16" s="231">
        <v>2502.3029667783212</v>
      </c>
      <c r="I16" s="231">
        <v>3064.8037864154712</v>
      </c>
      <c r="J16" s="231">
        <v>3468.7454154744441</v>
      </c>
      <c r="K16" s="231">
        <v>4076.7914635349994</v>
      </c>
      <c r="L16" s="231">
        <v>4987.4839064533453</v>
      </c>
      <c r="M16" s="231">
        <v>6503.2920048333344</v>
      </c>
      <c r="N16" s="231">
        <v>7381.1092325319996</v>
      </c>
      <c r="O16" s="231">
        <v>9474.790037378365</v>
      </c>
      <c r="P16" s="231">
        <v>11104.757507513239</v>
      </c>
      <c r="Q16" s="231">
        <v>16984.045572916864</v>
      </c>
      <c r="R16" s="231">
        <v>27506.403737584274</v>
      </c>
      <c r="S16" s="231">
        <v>40842.184660874103</v>
      </c>
      <c r="T16" s="231">
        <v>59974.226026998127</v>
      </c>
    </row>
    <row r="17" spans="1:20" ht="13.5" thickBot="1" x14ac:dyDescent="0.25">
      <c r="A17" s="173">
        <v>74990</v>
      </c>
      <c r="B17" s="501" t="s">
        <v>289</v>
      </c>
      <c r="C17" s="502">
        <v>1203.5993278696913</v>
      </c>
      <c r="D17" s="502">
        <v>1623.5278321705671</v>
      </c>
      <c r="E17" s="502">
        <v>2101.9805724481903</v>
      </c>
      <c r="F17" s="502">
        <v>2433.6876880556974</v>
      </c>
      <c r="G17" s="502">
        <v>3486.9869908217315</v>
      </c>
      <c r="H17" s="502">
        <v>3837.7807146003047</v>
      </c>
      <c r="I17" s="502">
        <v>4865.7775684718999</v>
      </c>
      <c r="J17" s="502">
        <v>6480.3087284333451</v>
      </c>
      <c r="K17" s="502">
        <v>8728.1911162039014</v>
      </c>
      <c r="L17" s="502">
        <v>10544.770133369326</v>
      </c>
      <c r="M17" s="502">
        <v>17619.032390336222</v>
      </c>
      <c r="N17" s="502">
        <v>24029.631809889688</v>
      </c>
      <c r="O17" s="502">
        <v>35119.149882518977</v>
      </c>
      <c r="P17" s="502">
        <v>56638.060648896375</v>
      </c>
      <c r="Q17" s="502">
        <v>105335.59979802149</v>
      </c>
      <c r="R17" s="502">
        <v>259157.42486240668</v>
      </c>
      <c r="S17" s="502">
        <v>637583.1629660459</v>
      </c>
      <c r="T17" s="502">
        <v>1537549.1904755407</v>
      </c>
    </row>
    <row r="18" spans="1:20" x14ac:dyDescent="0.2">
      <c r="A18" s="136"/>
      <c r="B18" s="220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</row>
    <row r="19" spans="1:20" x14ac:dyDescent="0.2">
      <c r="A19" s="232" t="s">
        <v>269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 x14ac:dyDescent="0.2">
      <c r="A20" s="57" t="s">
        <v>348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</row>
    <row r="21" spans="1:20" ht="13.5" thickBot="1" x14ac:dyDescent="0.25">
      <c r="A21" s="56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1:20" ht="15.75" x14ac:dyDescent="0.2">
      <c r="A22" s="373" t="s">
        <v>281</v>
      </c>
      <c r="B22" s="376" t="s">
        <v>282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</row>
    <row r="23" spans="1:20" ht="15" x14ac:dyDescent="0.2">
      <c r="A23" s="374" t="s">
        <v>155</v>
      </c>
      <c r="B23" s="374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4" spans="1:20" ht="15" x14ac:dyDescent="0.2">
      <c r="A24" s="374" t="s">
        <v>344</v>
      </c>
      <c r="B24" s="374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</row>
    <row r="25" spans="1:20" ht="15" x14ac:dyDescent="0.2">
      <c r="A25" s="374" t="s">
        <v>156</v>
      </c>
      <c r="B25" s="374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</row>
    <row r="26" spans="1:20" ht="15" x14ac:dyDescent="0.25">
      <c r="A26" s="216" t="s">
        <v>157</v>
      </c>
      <c r="B26" s="216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</row>
    <row r="27" spans="1:20" ht="15.75" x14ac:dyDescent="0.2">
      <c r="A27" s="76" t="s">
        <v>163</v>
      </c>
      <c r="B27" s="76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</row>
    <row r="28" spans="1:20" ht="13.5" thickBot="1" x14ac:dyDescent="0.25">
      <c r="A28" s="71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1:20" ht="15.75" thickBot="1" x14ac:dyDescent="0.3">
      <c r="A29" s="623" t="s">
        <v>159</v>
      </c>
      <c r="B29" s="624" t="s">
        <v>169</v>
      </c>
      <c r="C29" s="625">
        <v>2004</v>
      </c>
      <c r="D29" s="625">
        <v>2005</v>
      </c>
      <c r="E29" s="625">
        <v>2006</v>
      </c>
      <c r="F29" s="625">
        <v>2007</v>
      </c>
      <c r="G29" s="625">
        <v>2008</v>
      </c>
      <c r="H29" s="625">
        <v>2009</v>
      </c>
      <c r="I29" s="625">
        <v>2010</v>
      </c>
      <c r="J29" s="625">
        <v>2011</v>
      </c>
      <c r="K29" s="625">
        <v>2012</v>
      </c>
      <c r="L29" s="625">
        <v>2013</v>
      </c>
      <c r="M29" s="625">
        <v>2014</v>
      </c>
      <c r="N29" s="625">
        <v>2015</v>
      </c>
      <c r="O29" s="625">
        <v>2016</v>
      </c>
      <c r="P29" s="625">
        <v>2017</v>
      </c>
      <c r="Q29" s="625">
        <v>2018</v>
      </c>
      <c r="R29" s="625">
        <v>2019</v>
      </c>
      <c r="S29" s="625" t="s">
        <v>255</v>
      </c>
      <c r="T29" s="626" t="s">
        <v>345</v>
      </c>
    </row>
    <row r="30" spans="1:20" ht="13.5" thickBot="1" x14ac:dyDescent="0.25">
      <c r="A30" s="457" t="s">
        <v>2</v>
      </c>
      <c r="B30" s="460"/>
      <c r="C30" s="461">
        <f>SUM(C31:C38)</f>
        <v>59295.518960286208</v>
      </c>
      <c r="D30" s="461">
        <f t="shared" ref="D30:T30" si="1">SUM(D31:D38)</f>
        <v>75114.552864793106</v>
      </c>
      <c r="E30" s="461">
        <f t="shared" si="1"/>
        <v>95012.205811893306</v>
      </c>
      <c r="F30" s="461">
        <f t="shared" si="1"/>
        <v>104081.93603066282</v>
      </c>
      <c r="G30" s="461">
        <f t="shared" si="1"/>
        <v>134339.18168367585</v>
      </c>
      <c r="H30" s="461">
        <f t="shared" si="1"/>
        <v>138551.79019862687</v>
      </c>
      <c r="I30" s="461">
        <f t="shared" si="1"/>
        <v>173317.99677836767</v>
      </c>
      <c r="J30" s="461">
        <f t="shared" si="1"/>
        <v>210254.9346483805</v>
      </c>
      <c r="K30" s="461">
        <f t="shared" si="1"/>
        <v>273419.15736972063</v>
      </c>
      <c r="L30" s="461">
        <f t="shared" si="1"/>
        <v>470287.14560066973</v>
      </c>
      <c r="M30" s="461">
        <f t="shared" si="1"/>
        <v>458480.17089655111</v>
      </c>
      <c r="N30" s="461">
        <f t="shared" si="1"/>
        <v>623420.05225922074</v>
      </c>
      <c r="O30" s="461">
        <f t="shared" si="1"/>
        <v>737866.11587726756</v>
      </c>
      <c r="P30" s="461">
        <f t="shared" si="1"/>
        <v>1047010.7201298397</v>
      </c>
      <c r="Q30" s="461">
        <f t="shared" si="1"/>
        <v>1401006.1145037091</v>
      </c>
      <c r="R30" s="461">
        <f t="shared" si="1"/>
        <v>2035876.4928456726</v>
      </c>
      <c r="S30" s="461">
        <f t="shared" si="1"/>
        <v>3210764.8170590303</v>
      </c>
      <c r="T30" s="669">
        <f t="shared" si="1"/>
        <v>4812084.8132438557</v>
      </c>
    </row>
    <row r="31" spans="1:20" x14ac:dyDescent="0.2">
      <c r="A31" s="136"/>
      <c r="B31" s="668" t="s">
        <v>352</v>
      </c>
      <c r="C31" s="231">
        <v>43128.94607612519</v>
      </c>
      <c r="D31" s="231">
        <v>50895.607993178404</v>
      </c>
      <c r="E31" s="231">
        <v>62634.832417632664</v>
      </c>
      <c r="F31" s="231">
        <v>77144.553996769275</v>
      </c>
      <c r="G31" s="231">
        <v>93197.477725805365</v>
      </c>
      <c r="H31" s="231">
        <v>105710.62662870875</v>
      </c>
      <c r="I31" s="231">
        <v>130982.18414563352</v>
      </c>
      <c r="J31" s="231">
        <v>154134.36085417779</v>
      </c>
      <c r="K31" s="231">
        <v>214976.93275436686</v>
      </c>
      <c r="L31" s="231">
        <v>270419.6306358623</v>
      </c>
      <c r="M31" s="231">
        <v>340091.30636334524</v>
      </c>
      <c r="N31" s="231">
        <v>434197.25535247149</v>
      </c>
      <c r="O31" s="231">
        <v>584450.83480868163</v>
      </c>
      <c r="P31" s="231">
        <v>750557.02899781743</v>
      </c>
      <c r="Q31" s="231">
        <v>1075365.2989412125</v>
      </c>
      <c r="R31" s="231">
        <v>1585902.2587130943</v>
      </c>
      <c r="S31" s="231">
        <v>2262434.8476432036</v>
      </c>
      <c r="T31" s="231">
        <v>3300779.3884560773</v>
      </c>
    </row>
    <row r="32" spans="1:20" x14ac:dyDescent="0.2">
      <c r="A32" s="136">
        <v>74110</v>
      </c>
      <c r="B32" s="223" t="s">
        <v>283</v>
      </c>
      <c r="C32" s="231">
        <v>3054.1055084289305</v>
      </c>
      <c r="D32" s="231">
        <v>3660.0532762162443</v>
      </c>
      <c r="E32" s="231">
        <v>4386.061498562196</v>
      </c>
      <c r="F32" s="231">
        <v>3681.2302705937777</v>
      </c>
      <c r="G32" s="231">
        <v>5812.5561211702907</v>
      </c>
      <c r="H32" s="231">
        <v>6395.3940583819531</v>
      </c>
      <c r="I32" s="231">
        <v>6132.9368349882807</v>
      </c>
      <c r="J32" s="231">
        <v>7800.6731648193363</v>
      </c>
      <c r="K32" s="231">
        <v>8587.576066522548</v>
      </c>
      <c r="L32" s="231">
        <v>9105.07762326581</v>
      </c>
      <c r="M32" s="231">
        <v>11152.374540128549</v>
      </c>
      <c r="N32" s="231">
        <v>14015.779408283455</v>
      </c>
      <c r="O32" s="231">
        <v>14647.988325793036</v>
      </c>
      <c r="P32" s="231">
        <v>22066.655582914427</v>
      </c>
      <c r="Q32" s="231">
        <v>32396.957288414957</v>
      </c>
      <c r="R32" s="231">
        <v>60925.928087014647</v>
      </c>
      <c r="S32" s="231">
        <v>113854.66843181086</v>
      </c>
      <c r="T32" s="231">
        <v>195011.81586297226</v>
      </c>
    </row>
    <row r="33" spans="1:20" ht="25.5" x14ac:dyDescent="0.2">
      <c r="A33" s="136">
        <v>74120</v>
      </c>
      <c r="B33" s="217" t="s">
        <v>284</v>
      </c>
      <c r="C33" s="231">
        <v>4076.3198787184492</v>
      </c>
      <c r="D33" s="231">
        <v>4780.6826601137409</v>
      </c>
      <c r="E33" s="231">
        <v>5588.1176939120842</v>
      </c>
      <c r="F33" s="231">
        <v>6377.6601289430246</v>
      </c>
      <c r="G33" s="231">
        <v>7745.2235477327476</v>
      </c>
      <c r="H33" s="231">
        <v>8561.1389000334402</v>
      </c>
      <c r="I33" s="231">
        <v>9750.5678032885644</v>
      </c>
      <c r="J33" s="231">
        <v>12055.985386056323</v>
      </c>
      <c r="K33" s="231">
        <v>13820.563022033541</v>
      </c>
      <c r="L33" s="231">
        <v>15886.95245332945</v>
      </c>
      <c r="M33" s="231">
        <v>20445.011973886078</v>
      </c>
      <c r="N33" s="231">
        <v>23566.115172427053</v>
      </c>
      <c r="O33" s="231">
        <v>28993.130534538992</v>
      </c>
      <c r="P33" s="231">
        <v>36411.205273938889</v>
      </c>
      <c r="Q33" s="231">
        <v>49281.207303390176</v>
      </c>
      <c r="R33" s="231">
        <v>76470.136634943396</v>
      </c>
      <c r="S33" s="231">
        <v>123749.70434151914</v>
      </c>
      <c r="T33" s="231">
        <v>183551.47038849397</v>
      </c>
    </row>
    <row r="34" spans="1:20" ht="25.5" x14ac:dyDescent="0.2">
      <c r="A34" s="136">
        <v>74200</v>
      </c>
      <c r="B34" s="220" t="s">
        <v>285</v>
      </c>
      <c r="C34" s="231">
        <v>6725.2542057288401</v>
      </c>
      <c r="D34" s="231">
        <v>12576.984704405304</v>
      </c>
      <c r="E34" s="231">
        <v>18050.437934426231</v>
      </c>
      <c r="F34" s="231">
        <v>11701.724600527465</v>
      </c>
      <c r="G34" s="231">
        <v>21596.109895887123</v>
      </c>
      <c r="H34" s="231">
        <v>12124.597260588089</v>
      </c>
      <c r="I34" s="231">
        <v>19753.943177550613</v>
      </c>
      <c r="J34" s="231">
        <v>27644.272681489347</v>
      </c>
      <c r="K34" s="231">
        <v>25821.794132274023</v>
      </c>
      <c r="L34" s="231">
        <v>162247.62367022471</v>
      </c>
      <c r="M34" s="231">
        <v>66437.84639517343</v>
      </c>
      <c r="N34" s="231">
        <v>129741.11446456505</v>
      </c>
      <c r="O34" s="231">
        <v>79765.557333606426</v>
      </c>
      <c r="P34" s="231">
        <v>196267.23563635669</v>
      </c>
      <c r="Q34" s="231">
        <v>165176.04722873776</v>
      </c>
      <c r="R34" s="231">
        <v>139445.35538085448</v>
      </c>
      <c r="S34" s="231">
        <v>340595.97993437824</v>
      </c>
      <c r="T34" s="231">
        <v>294581.46304524364</v>
      </c>
    </row>
    <row r="35" spans="1:20" x14ac:dyDescent="0.2">
      <c r="A35" s="136">
        <v>74300</v>
      </c>
      <c r="B35" s="220" t="s">
        <v>286</v>
      </c>
      <c r="C35" s="231">
        <v>1092.7878145940683</v>
      </c>
      <c r="D35" s="231">
        <v>1764.8045065182566</v>
      </c>
      <c r="E35" s="231">
        <v>2758.5459077515211</v>
      </c>
      <c r="F35" s="231">
        <v>3418.093794243005</v>
      </c>
      <c r="G35" s="231">
        <v>3636.4410200784791</v>
      </c>
      <c r="H35" s="231">
        <v>3232.1038220011169</v>
      </c>
      <c r="I35" s="231">
        <v>3610.7656028575607</v>
      </c>
      <c r="J35" s="231">
        <v>4649.9126358454823</v>
      </c>
      <c r="K35" s="231">
        <v>4980.1009635463924</v>
      </c>
      <c r="L35" s="231">
        <v>6472.4533608264692</v>
      </c>
      <c r="M35" s="231">
        <v>10258.175193040888</v>
      </c>
      <c r="N35" s="231">
        <v>8475.9507411670256</v>
      </c>
      <c r="O35" s="231">
        <v>10696.472697101171</v>
      </c>
      <c r="P35" s="231">
        <v>10969.533775795508</v>
      </c>
      <c r="Q35" s="231">
        <v>22388.00218676377</v>
      </c>
      <c r="R35" s="231">
        <v>36971.388681347147</v>
      </c>
      <c r="S35" s="231">
        <v>42342.25045586902</v>
      </c>
      <c r="T35" s="231">
        <v>56516.404796219162</v>
      </c>
    </row>
    <row r="36" spans="1:20" x14ac:dyDescent="0.2">
      <c r="A36" s="136">
        <v>74920</v>
      </c>
      <c r="B36" s="217" t="s">
        <v>287</v>
      </c>
      <c r="C36" s="231">
        <v>587.67692641946689</v>
      </c>
      <c r="D36" s="231">
        <v>595.66344367395709</v>
      </c>
      <c r="E36" s="231">
        <v>511.96525452636155</v>
      </c>
      <c r="F36" s="231">
        <v>508.94918444017964</v>
      </c>
      <c r="G36" s="231">
        <v>577.44622038018485</v>
      </c>
      <c r="H36" s="231">
        <v>573.34395628812877</v>
      </c>
      <c r="I36" s="231">
        <v>612.23864003016956</v>
      </c>
      <c r="J36" s="231">
        <v>688.85104669343673</v>
      </c>
      <c r="K36" s="231">
        <v>828.62357628032782</v>
      </c>
      <c r="L36" s="231">
        <v>833.72919893249366</v>
      </c>
      <c r="M36" s="231">
        <v>1250.8687673812285</v>
      </c>
      <c r="N36" s="231">
        <v>1399.6488008150159</v>
      </c>
      <c r="O36" s="231">
        <v>1772.7785109484821</v>
      </c>
      <c r="P36" s="231">
        <v>2560.5402692665862</v>
      </c>
      <c r="Q36" s="231">
        <v>4086.9189705329886</v>
      </c>
      <c r="R36" s="231">
        <v>7827.8515550439524</v>
      </c>
      <c r="S36" s="231">
        <v>12752.369657909272</v>
      </c>
      <c r="T36" s="231">
        <v>22924.084147245387</v>
      </c>
    </row>
    <row r="37" spans="1:20" x14ac:dyDescent="0.2">
      <c r="A37" s="136">
        <v>74940</v>
      </c>
      <c r="B37" s="220" t="s">
        <v>288</v>
      </c>
      <c r="C37" s="231">
        <v>37.712654848638927</v>
      </c>
      <c r="D37" s="231">
        <v>41.24540484470991</v>
      </c>
      <c r="E37" s="231">
        <v>47.11882317851083</v>
      </c>
      <c r="F37" s="231">
        <v>51.247665367731976</v>
      </c>
      <c r="G37" s="231">
        <v>56.750540160373887</v>
      </c>
      <c r="H37" s="231">
        <v>64.659598076951539</v>
      </c>
      <c r="I37" s="231">
        <v>79.194639356353903</v>
      </c>
      <c r="J37" s="231">
        <v>89.632505485382111</v>
      </c>
      <c r="K37" s="231">
        <v>105.344437094724</v>
      </c>
      <c r="L37" s="231">
        <v>128.87676236172831</v>
      </c>
      <c r="M37" s="231">
        <v>168.04529778860621</v>
      </c>
      <c r="N37" s="231">
        <v>190.72812631959593</v>
      </c>
      <c r="O37" s="231">
        <v>244.82891313083076</v>
      </c>
      <c r="P37" s="231">
        <v>286.94733080313944</v>
      </c>
      <c r="Q37" s="231">
        <v>438.86834449919763</v>
      </c>
      <c r="R37" s="231">
        <v>710.76645547218368</v>
      </c>
      <c r="S37" s="231">
        <v>1055.3635110606917</v>
      </c>
      <c r="T37" s="231">
        <v>1549.7361436112178</v>
      </c>
    </row>
    <row r="38" spans="1:20" ht="13.5" thickBot="1" x14ac:dyDescent="0.25">
      <c r="A38" s="173">
        <v>74990</v>
      </c>
      <c r="B38" s="501" t="s">
        <v>289</v>
      </c>
      <c r="C38" s="502">
        <v>592.71589542262154</v>
      </c>
      <c r="D38" s="502">
        <v>799.51087584248683</v>
      </c>
      <c r="E38" s="502">
        <v>1035.1262819037315</v>
      </c>
      <c r="F38" s="502">
        <v>1198.4763897783719</v>
      </c>
      <c r="G38" s="502">
        <v>1717.1766124612677</v>
      </c>
      <c r="H38" s="502">
        <v>1889.9259745484519</v>
      </c>
      <c r="I38" s="502">
        <v>2396.165934662577</v>
      </c>
      <c r="J38" s="502">
        <v>3191.246373813402</v>
      </c>
      <c r="K38" s="502">
        <v>4298.2224176022983</v>
      </c>
      <c r="L38" s="502">
        <v>5192.8018958667808</v>
      </c>
      <c r="M38" s="502">
        <v>8676.5423658070831</v>
      </c>
      <c r="N38" s="502">
        <v>11833.460193172092</v>
      </c>
      <c r="O38" s="502">
        <v>17294.524753466892</v>
      </c>
      <c r="P38" s="502">
        <v>27891.573262947084</v>
      </c>
      <c r="Q38" s="502">
        <v>51872.81424015775</v>
      </c>
      <c r="R38" s="502">
        <v>127622.80733790217</v>
      </c>
      <c r="S38" s="502">
        <v>313979.63308327919</v>
      </c>
      <c r="T38" s="502">
        <v>757170.45040399267</v>
      </c>
    </row>
    <row r="39" spans="1:20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</row>
    <row r="40" spans="1:20" x14ac:dyDescent="0.2">
      <c r="A40" s="232" t="s">
        <v>269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</row>
    <row r="41" spans="1:20" x14ac:dyDescent="0.2">
      <c r="A41" s="57" t="s">
        <v>348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</row>
    <row r="42" spans="1:20" ht="13.5" thickBot="1" x14ac:dyDescent="0.25">
      <c r="A42" s="56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</row>
    <row r="43" spans="1:20" ht="15.75" x14ac:dyDescent="0.25">
      <c r="A43" s="373" t="s">
        <v>281</v>
      </c>
      <c r="B43" s="375" t="s">
        <v>282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</row>
    <row r="44" spans="1:20" ht="15" x14ac:dyDescent="0.2">
      <c r="A44" s="374" t="s">
        <v>155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</row>
    <row r="45" spans="1:20" ht="15" x14ac:dyDescent="0.2">
      <c r="A45" s="374" t="s">
        <v>344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</row>
    <row r="46" spans="1:20" ht="15" x14ac:dyDescent="0.2">
      <c r="A46" s="374" t="s">
        <v>156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</row>
    <row r="47" spans="1:20" ht="15" x14ac:dyDescent="0.25">
      <c r="A47" s="216" t="s">
        <v>157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</row>
    <row r="48" spans="1:20" ht="15.75" x14ac:dyDescent="0.2">
      <c r="A48" s="76" t="s">
        <v>191</v>
      </c>
      <c r="B48" s="8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</row>
    <row r="49" spans="1:20" ht="13.5" thickBot="1" x14ac:dyDescent="0.25">
      <c r="A49" s="71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 ht="15.75" thickBot="1" x14ac:dyDescent="0.3">
      <c r="A50" s="623" t="s">
        <v>159</v>
      </c>
      <c r="B50" s="624" t="s">
        <v>169</v>
      </c>
      <c r="C50" s="625">
        <v>2004</v>
      </c>
      <c r="D50" s="625">
        <v>2005</v>
      </c>
      <c r="E50" s="625">
        <v>2006</v>
      </c>
      <c r="F50" s="625">
        <v>2007</v>
      </c>
      <c r="G50" s="625">
        <v>2008</v>
      </c>
      <c r="H50" s="625">
        <v>2009</v>
      </c>
      <c r="I50" s="625">
        <v>2010</v>
      </c>
      <c r="J50" s="625">
        <v>2011</v>
      </c>
      <c r="K50" s="625">
        <v>2012</v>
      </c>
      <c r="L50" s="625">
        <v>2013</v>
      </c>
      <c r="M50" s="625">
        <v>2014</v>
      </c>
      <c r="N50" s="625">
        <v>2015</v>
      </c>
      <c r="O50" s="625">
        <v>2016</v>
      </c>
      <c r="P50" s="625">
        <v>2017</v>
      </c>
      <c r="Q50" s="625">
        <v>2018</v>
      </c>
      <c r="R50" s="625">
        <v>2019</v>
      </c>
      <c r="S50" s="625" t="s">
        <v>255</v>
      </c>
      <c r="T50" s="626" t="s">
        <v>345</v>
      </c>
    </row>
    <row r="51" spans="1:20" ht="13.5" thickBot="1" x14ac:dyDescent="0.25">
      <c r="A51" s="457" t="s">
        <v>2</v>
      </c>
      <c r="B51" s="460"/>
      <c r="C51" s="461">
        <f>SUM(C52:C59)</f>
        <v>290973.02731980657</v>
      </c>
      <c r="D51" s="461">
        <f t="shared" ref="D51:T51" si="2">SUM(D52:D59)</f>
        <v>341762.59541016299</v>
      </c>
      <c r="E51" s="461">
        <f t="shared" si="2"/>
        <v>373057.61868370604</v>
      </c>
      <c r="F51" s="461">
        <f t="shared" si="2"/>
        <v>374008.11314633896</v>
      </c>
      <c r="G51" s="461">
        <f t="shared" si="2"/>
        <v>384617.66571605852</v>
      </c>
      <c r="H51" s="461">
        <f t="shared" si="2"/>
        <v>360411.91690708563</v>
      </c>
      <c r="I51" s="461">
        <f t="shared" si="2"/>
        <v>367452.85930788179</v>
      </c>
      <c r="J51" s="461">
        <f t="shared" si="2"/>
        <v>395573.78746106656</v>
      </c>
      <c r="K51" s="461">
        <f t="shared" si="2"/>
        <v>364020.12862878817</v>
      </c>
      <c r="L51" s="461">
        <f t="shared" si="2"/>
        <v>456686.36914722441</v>
      </c>
      <c r="M51" s="461">
        <f t="shared" si="2"/>
        <v>3504703.4103170428</v>
      </c>
      <c r="N51" s="461">
        <f t="shared" si="2"/>
        <v>1168507.8636008108</v>
      </c>
      <c r="O51" s="461">
        <f t="shared" si="2"/>
        <v>1531339.2554894928</v>
      </c>
      <c r="P51" s="461">
        <f t="shared" si="2"/>
        <v>2000412.6978437114</v>
      </c>
      <c r="Q51" s="461">
        <f t="shared" si="2"/>
        <v>2577198.0281263934</v>
      </c>
      <c r="R51" s="461">
        <f t="shared" si="2"/>
        <v>3256740.8045505746</v>
      </c>
      <c r="S51" s="461">
        <f t="shared" si="2"/>
        <v>3792749.9230416864</v>
      </c>
      <c r="T51" s="461">
        <f t="shared" si="2"/>
        <v>4507920.9525787793</v>
      </c>
    </row>
    <row r="52" spans="1:20" x14ac:dyDescent="0.2">
      <c r="A52" s="136"/>
      <c r="B52" s="668" t="s">
        <v>352</v>
      </c>
      <c r="C52" s="231">
        <v>241249.40900210832</v>
      </c>
      <c r="D52" s="231">
        <v>268694.42771934211</v>
      </c>
      <c r="E52" s="231">
        <v>268687.32150712673</v>
      </c>
      <c r="F52" s="231">
        <v>256139.02054905248</v>
      </c>
      <c r="G52" s="231">
        <v>247631.52254229266</v>
      </c>
      <c r="H52" s="231">
        <v>236190.71364648157</v>
      </c>
      <c r="I52" s="231">
        <v>225246.91601117753</v>
      </c>
      <c r="J52" s="231">
        <v>213088.53809187107</v>
      </c>
      <c r="K52" s="231">
        <v>166873.47576276088</v>
      </c>
      <c r="L52" s="231">
        <v>127747.85805053124</v>
      </c>
      <c r="M52" s="231">
        <v>3122746.7447396205</v>
      </c>
      <c r="N52" s="231">
        <v>773823.49666162929</v>
      </c>
      <c r="O52" s="231">
        <v>1090530.1370377692</v>
      </c>
      <c r="P52" s="231">
        <v>1434375.6942895395</v>
      </c>
      <c r="Q52" s="231">
        <v>1666479.7011467905</v>
      </c>
      <c r="R52" s="231">
        <v>1793037.5252571211</v>
      </c>
      <c r="S52" s="231">
        <v>1654035.1551019438</v>
      </c>
      <c r="T52" s="231">
        <v>1275118.6559302611</v>
      </c>
    </row>
    <row r="53" spans="1:20" x14ac:dyDescent="0.2">
      <c r="A53" s="136">
        <v>74110</v>
      </c>
      <c r="B53" s="223" t="s">
        <v>283</v>
      </c>
      <c r="C53" s="231">
        <v>4394.9323170074858</v>
      </c>
      <c r="D53" s="231">
        <v>5266.9059340672793</v>
      </c>
      <c r="E53" s="231">
        <v>6311.6494735407214</v>
      </c>
      <c r="F53" s="231">
        <v>5297.380145488607</v>
      </c>
      <c r="G53" s="231">
        <v>8364.4100280255407</v>
      </c>
      <c r="H53" s="231">
        <v>9203.1280352325684</v>
      </c>
      <c r="I53" s="231">
        <v>8825.4456893733804</v>
      </c>
      <c r="J53" s="231">
        <v>11225.35894449612</v>
      </c>
      <c r="K53" s="231">
        <v>12357.73141280074</v>
      </c>
      <c r="L53" s="231">
        <v>13102.428774943484</v>
      </c>
      <c r="M53" s="231">
        <v>16048.538972380109</v>
      </c>
      <c r="N53" s="231">
        <v>20169.048416798145</v>
      </c>
      <c r="O53" s="231">
        <v>21078.81246882413</v>
      </c>
      <c r="P53" s="231">
        <v>31754.455594925646</v>
      </c>
      <c r="Q53" s="231">
        <v>46620.011707719095</v>
      </c>
      <c r="R53" s="231">
        <v>87673.896515460103</v>
      </c>
      <c r="S53" s="231">
        <v>163839.64481650834</v>
      </c>
      <c r="T53" s="231">
        <v>280626.75941256981</v>
      </c>
    </row>
    <row r="54" spans="1:20" ht="25.5" x14ac:dyDescent="0.2">
      <c r="A54" s="136">
        <v>74120</v>
      </c>
      <c r="B54" s="217" t="s">
        <v>284</v>
      </c>
      <c r="C54" s="231">
        <v>9979.9555651382725</v>
      </c>
      <c r="D54" s="231">
        <v>11704.429960968126</v>
      </c>
      <c r="E54" s="231">
        <v>13681.253664405449</v>
      </c>
      <c r="F54" s="231">
        <v>15614.271350170853</v>
      </c>
      <c r="G54" s="231">
        <v>18962.443858242244</v>
      </c>
      <c r="H54" s="231">
        <v>20960.029720771527</v>
      </c>
      <c r="I54" s="231">
        <v>23872.079794258214</v>
      </c>
      <c r="J54" s="231">
        <v>29516.378014137896</v>
      </c>
      <c r="K54" s="231">
        <v>33836.550847047634</v>
      </c>
      <c r="L54" s="231">
        <v>38895.642213323823</v>
      </c>
      <c r="M54" s="231">
        <v>50055.029315376261</v>
      </c>
      <c r="N54" s="231">
        <v>57696.350939390373</v>
      </c>
      <c r="O54" s="231">
        <v>70983.181653526495</v>
      </c>
      <c r="P54" s="231">
        <v>89144.674981022807</v>
      </c>
      <c r="Q54" s="231">
        <v>120653.99029450701</v>
      </c>
      <c r="R54" s="231">
        <v>187219.98969244762</v>
      </c>
      <c r="S54" s="231">
        <v>302973.4140775124</v>
      </c>
      <c r="T54" s="231">
        <v>449384.63439941627</v>
      </c>
    </row>
    <row r="55" spans="1:20" ht="25.5" x14ac:dyDescent="0.2">
      <c r="A55" s="136">
        <v>74200</v>
      </c>
      <c r="B55" s="220" t="s">
        <v>285</v>
      </c>
      <c r="C55" s="231">
        <v>4299.752688908603</v>
      </c>
      <c r="D55" s="231">
        <v>8041.0230077345386</v>
      </c>
      <c r="E55" s="231">
        <v>11540.443925288902</v>
      </c>
      <c r="F55" s="231">
        <v>7481.430482304444</v>
      </c>
      <c r="G55" s="231">
        <v>13807.348949829473</v>
      </c>
      <c r="H55" s="231">
        <v>7751.7916911956636</v>
      </c>
      <c r="I55" s="231">
        <v>12629.570228270066</v>
      </c>
      <c r="J55" s="231">
        <v>17674.207124230896</v>
      </c>
      <c r="K55" s="231">
        <v>16509.015920634214</v>
      </c>
      <c r="L55" s="231">
        <v>103732.08726456991</v>
      </c>
      <c r="M55" s="231">
        <v>42476.655891996139</v>
      </c>
      <c r="N55" s="231">
        <v>82949.237116689139</v>
      </c>
      <c r="O55" s="231">
        <v>50997.651410010658</v>
      </c>
      <c r="P55" s="231">
        <v>125482.33098062151</v>
      </c>
      <c r="Q55" s="231">
        <v>105604.35806427497</v>
      </c>
      <c r="R55" s="231">
        <v>89153.587866447953</v>
      </c>
      <c r="S55" s="231">
        <v>217758.0855318156</v>
      </c>
      <c r="T55" s="231">
        <v>188338.96817646729</v>
      </c>
    </row>
    <row r="56" spans="1:20" x14ac:dyDescent="0.2">
      <c r="A56" s="136">
        <v>74300</v>
      </c>
      <c r="B56" s="220" t="s">
        <v>286</v>
      </c>
      <c r="C56" s="231">
        <v>27048.71150749208</v>
      </c>
      <c r="D56" s="231">
        <v>43682.485590001161</v>
      </c>
      <c r="E56" s="231">
        <v>68279.597779611591</v>
      </c>
      <c r="F56" s="231">
        <v>84604.743676037222</v>
      </c>
      <c r="G56" s="231">
        <v>90009.27970875171</v>
      </c>
      <c r="H56" s="231">
        <v>80001.115199153035</v>
      </c>
      <c r="I56" s="231">
        <v>89373.761135092383</v>
      </c>
      <c r="J56" s="231">
        <v>115094.754665385</v>
      </c>
      <c r="K56" s="231">
        <v>123267.58446806794</v>
      </c>
      <c r="L56" s="231">
        <v>160206.32858879885</v>
      </c>
      <c r="M56" s="231">
        <v>253910.61071901247</v>
      </c>
      <c r="N56" s="231">
        <v>209796.9462028672</v>
      </c>
      <c r="O56" s="231">
        <v>264759.36157755338</v>
      </c>
      <c r="P56" s="231">
        <v>271518.17627413868</v>
      </c>
      <c r="Q56" s="231">
        <v>554148.3939439985</v>
      </c>
      <c r="R56" s="231">
        <v>915116.74372448225</v>
      </c>
      <c r="S56" s="231">
        <v>1048056.4496266966</v>
      </c>
      <c r="T56" s="231">
        <v>1398895.4748195375</v>
      </c>
    </row>
    <row r="57" spans="1:20" x14ac:dyDescent="0.2">
      <c r="A57" s="136">
        <v>74920</v>
      </c>
      <c r="B57" s="217" t="s">
        <v>287</v>
      </c>
      <c r="C57" s="231">
        <v>1967.6294129007338</v>
      </c>
      <c r="D57" s="231">
        <v>1994.3694558565082</v>
      </c>
      <c r="E57" s="231">
        <v>1714.1355188586326</v>
      </c>
      <c r="F57" s="231">
        <v>1704.0372693848976</v>
      </c>
      <c r="G57" s="231">
        <v>1933.3754934210633</v>
      </c>
      <c r="H57" s="231">
        <v>1919.6405054980312</v>
      </c>
      <c r="I57" s="231">
        <v>2049.8656688417532</v>
      </c>
      <c r="J57" s="231">
        <v>2306.3753563365435</v>
      </c>
      <c r="K57" s="231">
        <v>2774.3544924348753</v>
      </c>
      <c r="L57" s="231">
        <v>2791.4488734628676</v>
      </c>
      <c r="M57" s="231">
        <v>4188.0939470838166</v>
      </c>
      <c r="N57" s="231">
        <v>4686.231540506571</v>
      </c>
      <c r="O57" s="231">
        <v>5935.5250885089918</v>
      </c>
      <c r="P57" s="231">
        <v>8573.0681608036793</v>
      </c>
      <c r="Q57" s="231">
        <v>13683.610182821561</v>
      </c>
      <c r="R57" s="231">
        <v>26208.806687999011</v>
      </c>
      <c r="S57" s="231">
        <v>42696.822854629558</v>
      </c>
      <c r="T57" s="231">
        <v>76753.229885591951</v>
      </c>
    </row>
    <row r="58" spans="1:20" x14ac:dyDescent="0.2">
      <c r="A58" s="136">
        <v>74940</v>
      </c>
      <c r="B58" s="220" t="s">
        <v>288</v>
      </c>
      <c r="C58" s="231">
        <v>1421.7533938039969</v>
      </c>
      <c r="D58" s="231">
        <v>1554.9367858651965</v>
      </c>
      <c r="E58" s="231">
        <v>1776.3625243295744</v>
      </c>
      <c r="F58" s="231">
        <v>1932.0183756231659</v>
      </c>
      <c r="G58" s="231">
        <v>2139.4747571353646</v>
      </c>
      <c r="H58" s="231">
        <v>2437.6433687013696</v>
      </c>
      <c r="I58" s="231">
        <v>2985.6091470591173</v>
      </c>
      <c r="J58" s="231">
        <v>3379.1129099890622</v>
      </c>
      <c r="K58" s="231">
        <v>3971.4470264402753</v>
      </c>
      <c r="L58" s="231">
        <v>4858.6071440916166</v>
      </c>
      <c r="M58" s="231">
        <v>6335.2467070447283</v>
      </c>
      <c r="N58" s="231">
        <v>7190.3811062124041</v>
      </c>
      <c r="O58" s="231">
        <v>9229.9611242475348</v>
      </c>
      <c r="P58" s="231">
        <v>10817.8101767101</v>
      </c>
      <c r="Q58" s="231">
        <v>16545.177228417666</v>
      </c>
      <c r="R58" s="231">
        <v>26795.637282112089</v>
      </c>
      <c r="S58" s="231">
        <v>39786.821149813411</v>
      </c>
      <c r="T58" s="231">
        <v>58424.489883386908</v>
      </c>
    </row>
    <row r="59" spans="1:20" ht="13.5" thickBot="1" x14ac:dyDescent="0.25">
      <c r="A59" s="173">
        <v>74990</v>
      </c>
      <c r="B59" s="501" t="s">
        <v>289</v>
      </c>
      <c r="C59" s="502">
        <v>610.88343244706971</v>
      </c>
      <c r="D59" s="502">
        <v>824.01695632808025</v>
      </c>
      <c r="E59" s="502">
        <v>1066.8542905444588</v>
      </c>
      <c r="F59" s="502">
        <v>1235.2112982773256</v>
      </c>
      <c r="G59" s="502">
        <v>1769.8103783604638</v>
      </c>
      <c r="H59" s="502">
        <v>1947.8547400518528</v>
      </c>
      <c r="I59" s="502">
        <v>2469.6116338093229</v>
      </c>
      <c r="J59" s="502">
        <v>3289.0623546199431</v>
      </c>
      <c r="K59" s="502">
        <v>4429.9686986016031</v>
      </c>
      <c r="L59" s="502">
        <v>5351.968237502545</v>
      </c>
      <c r="M59" s="502">
        <v>8942.4900245291392</v>
      </c>
      <c r="N59" s="502">
        <v>12196.171616717596</v>
      </c>
      <c r="O59" s="502">
        <v>17824.625129052085</v>
      </c>
      <c r="P59" s="502">
        <v>28746.487385949291</v>
      </c>
      <c r="Q59" s="502">
        <v>53462.785557863739</v>
      </c>
      <c r="R59" s="502">
        <v>131534.61752450452</v>
      </c>
      <c r="S59" s="502">
        <v>323603.52988276671</v>
      </c>
      <c r="T59" s="502">
        <v>780378.74007154803</v>
      </c>
    </row>
    <row r="60" spans="1:20" x14ac:dyDescent="0.2">
      <c r="A60" s="23"/>
      <c r="B60" s="23"/>
      <c r="C60" s="238"/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"/>
    </row>
    <row r="61" spans="1:20" x14ac:dyDescent="0.2">
      <c r="A61" s="232" t="s">
        <v>269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</row>
    <row r="62" spans="1:20" x14ac:dyDescent="0.2">
      <c r="A62" s="57" t="s">
        <v>348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T50"/>
  <sheetViews>
    <sheetView workbookViewId="0"/>
  </sheetViews>
  <sheetFormatPr baseColWidth="10" defaultRowHeight="12.75" x14ac:dyDescent="0.2"/>
  <cols>
    <col min="1" max="1" width="13.75" style="29" customWidth="1"/>
    <col min="2" max="2" width="32.125" style="29" customWidth="1"/>
    <col min="3" max="21" width="11" style="29"/>
    <col min="22" max="256" width="10" style="29"/>
    <col min="257" max="257" width="12.125" style="29" customWidth="1"/>
    <col min="258" max="258" width="10" style="29" customWidth="1"/>
    <col min="259" max="512" width="10" style="29"/>
    <col min="513" max="513" width="12.125" style="29" customWidth="1"/>
    <col min="514" max="514" width="10" style="29" customWidth="1"/>
    <col min="515" max="768" width="10" style="29"/>
    <col min="769" max="769" width="12.125" style="29" customWidth="1"/>
    <col min="770" max="770" width="10" style="29" customWidth="1"/>
    <col min="771" max="1024" width="11" style="29"/>
    <col min="1025" max="1025" width="12.125" style="29" customWidth="1"/>
    <col min="1026" max="1026" width="10" style="29" customWidth="1"/>
    <col min="1027" max="1280" width="10" style="29"/>
    <col min="1281" max="1281" width="12.125" style="29" customWidth="1"/>
    <col min="1282" max="1282" width="10" style="29" customWidth="1"/>
    <col min="1283" max="1536" width="10" style="29"/>
    <col min="1537" max="1537" width="12.125" style="29" customWidth="1"/>
    <col min="1538" max="1538" width="10" style="29" customWidth="1"/>
    <col min="1539" max="1792" width="10" style="29"/>
    <col min="1793" max="1793" width="12.125" style="29" customWidth="1"/>
    <col min="1794" max="1794" width="10" style="29" customWidth="1"/>
    <col min="1795" max="2048" width="11" style="29"/>
    <col min="2049" max="2049" width="12.125" style="29" customWidth="1"/>
    <col min="2050" max="2050" width="10" style="29" customWidth="1"/>
    <col min="2051" max="2304" width="10" style="29"/>
    <col min="2305" max="2305" width="12.125" style="29" customWidth="1"/>
    <col min="2306" max="2306" width="10" style="29" customWidth="1"/>
    <col min="2307" max="2560" width="10" style="29"/>
    <col min="2561" max="2561" width="12.125" style="29" customWidth="1"/>
    <col min="2562" max="2562" width="10" style="29" customWidth="1"/>
    <col min="2563" max="2816" width="10" style="29"/>
    <col min="2817" max="2817" width="12.125" style="29" customWidth="1"/>
    <col min="2818" max="2818" width="10" style="29" customWidth="1"/>
    <col min="2819" max="3072" width="11" style="29"/>
    <col min="3073" max="3073" width="12.125" style="29" customWidth="1"/>
    <col min="3074" max="3074" width="10" style="29" customWidth="1"/>
    <col min="3075" max="3328" width="10" style="29"/>
    <col min="3329" max="3329" width="12.125" style="29" customWidth="1"/>
    <col min="3330" max="3330" width="10" style="29" customWidth="1"/>
    <col min="3331" max="3584" width="10" style="29"/>
    <col min="3585" max="3585" width="12.125" style="29" customWidth="1"/>
    <col min="3586" max="3586" width="10" style="29" customWidth="1"/>
    <col min="3587" max="3840" width="10" style="29"/>
    <col min="3841" max="3841" width="12.125" style="29" customWidth="1"/>
    <col min="3842" max="3842" width="10" style="29" customWidth="1"/>
    <col min="3843" max="4096" width="11" style="29"/>
    <col min="4097" max="4097" width="12.125" style="29" customWidth="1"/>
    <col min="4098" max="4098" width="10" style="29" customWidth="1"/>
    <col min="4099" max="4352" width="10" style="29"/>
    <col min="4353" max="4353" width="12.125" style="29" customWidth="1"/>
    <col min="4354" max="4354" width="10" style="29" customWidth="1"/>
    <col min="4355" max="4608" width="10" style="29"/>
    <col min="4609" max="4609" width="12.125" style="29" customWidth="1"/>
    <col min="4610" max="4610" width="10" style="29" customWidth="1"/>
    <col min="4611" max="4864" width="10" style="29"/>
    <col min="4865" max="4865" width="12.125" style="29" customWidth="1"/>
    <col min="4866" max="4866" width="10" style="29" customWidth="1"/>
    <col min="4867" max="5120" width="11" style="29"/>
    <col min="5121" max="5121" width="12.125" style="29" customWidth="1"/>
    <col min="5122" max="5122" width="10" style="29" customWidth="1"/>
    <col min="5123" max="5376" width="10" style="29"/>
    <col min="5377" max="5377" width="12.125" style="29" customWidth="1"/>
    <col min="5378" max="5378" width="10" style="29" customWidth="1"/>
    <col min="5379" max="5632" width="10" style="29"/>
    <col min="5633" max="5633" width="12.125" style="29" customWidth="1"/>
    <col min="5634" max="5634" width="10" style="29" customWidth="1"/>
    <col min="5635" max="5888" width="10" style="29"/>
    <col min="5889" max="5889" width="12.125" style="29" customWidth="1"/>
    <col min="5890" max="5890" width="10" style="29" customWidth="1"/>
    <col min="5891" max="6144" width="11" style="29"/>
    <col min="6145" max="6145" width="12.125" style="29" customWidth="1"/>
    <col min="6146" max="6146" width="10" style="29" customWidth="1"/>
    <col min="6147" max="6400" width="10" style="29"/>
    <col min="6401" max="6401" width="12.125" style="29" customWidth="1"/>
    <col min="6402" max="6402" width="10" style="29" customWidth="1"/>
    <col min="6403" max="6656" width="10" style="29"/>
    <col min="6657" max="6657" width="12.125" style="29" customWidth="1"/>
    <col min="6658" max="6658" width="10" style="29" customWidth="1"/>
    <col min="6659" max="6912" width="10" style="29"/>
    <col min="6913" max="6913" width="12.125" style="29" customWidth="1"/>
    <col min="6914" max="6914" width="10" style="29" customWidth="1"/>
    <col min="6915" max="7168" width="11" style="29"/>
    <col min="7169" max="7169" width="12.125" style="29" customWidth="1"/>
    <col min="7170" max="7170" width="10" style="29" customWidth="1"/>
    <col min="7171" max="7424" width="10" style="29"/>
    <col min="7425" max="7425" width="12.125" style="29" customWidth="1"/>
    <col min="7426" max="7426" width="10" style="29" customWidth="1"/>
    <col min="7427" max="7680" width="10" style="29"/>
    <col min="7681" max="7681" width="12.125" style="29" customWidth="1"/>
    <col min="7682" max="7682" width="10" style="29" customWidth="1"/>
    <col min="7683" max="7936" width="10" style="29"/>
    <col min="7937" max="7937" width="12.125" style="29" customWidth="1"/>
    <col min="7938" max="7938" width="10" style="29" customWidth="1"/>
    <col min="7939" max="8192" width="11" style="29"/>
    <col min="8193" max="8193" width="12.125" style="29" customWidth="1"/>
    <col min="8194" max="8194" width="10" style="29" customWidth="1"/>
    <col min="8195" max="8448" width="10" style="29"/>
    <col min="8449" max="8449" width="12.125" style="29" customWidth="1"/>
    <col min="8450" max="8450" width="10" style="29" customWidth="1"/>
    <col min="8451" max="8704" width="10" style="29"/>
    <col min="8705" max="8705" width="12.125" style="29" customWidth="1"/>
    <col min="8706" max="8706" width="10" style="29" customWidth="1"/>
    <col min="8707" max="8960" width="10" style="29"/>
    <col min="8961" max="8961" width="12.125" style="29" customWidth="1"/>
    <col min="8962" max="8962" width="10" style="29" customWidth="1"/>
    <col min="8963" max="9216" width="11" style="29"/>
    <col min="9217" max="9217" width="12.125" style="29" customWidth="1"/>
    <col min="9218" max="9218" width="10" style="29" customWidth="1"/>
    <col min="9219" max="9472" width="10" style="29"/>
    <col min="9473" max="9473" width="12.125" style="29" customWidth="1"/>
    <col min="9474" max="9474" width="10" style="29" customWidth="1"/>
    <col min="9475" max="9728" width="10" style="29"/>
    <col min="9729" max="9729" width="12.125" style="29" customWidth="1"/>
    <col min="9730" max="9730" width="10" style="29" customWidth="1"/>
    <col min="9731" max="9984" width="10" style="29"/>
    <col min="9985" max="9985" width="12.125" style="29" customWidth="1"/>
    <col min="9986" max="9986" width="10" style="29" customWidth="1"/>
    <col min="9987" max="10240" width="11" style="29"/>
    <col min="10241" max="10241" width="12.125" style="29" customWidth="1"/>
    <col min="10242" max="10242" width="10" style="29" customWidth="1"/>
    <col min="10243" max="10496" width="10" style="29"/>
    <col min="10497" max="10497" width="12.125" style="29" customWidth="1"/>
    <col min="10498" max="10498" width="10" style="29" customWidth="1"/>
    <col min="10499" max="10752" width="10" style="29"/>
    <col min="10753" max="10753" width="12.125" style="29" customWidth="1"/>
    <col min="10754" max="10754" width="10" style="29" customWidth="1"/>
    <col min="10755" max="11008" width="10" style="29"/>
    <col min="11009" max="11009" width="12.125" style="29" customWidth="1"/>
    <col min="11010" max="11010" width="10" style="29" customWidth="1"/>
    <col min="11011" max="11264" width="11" style="29"/>
    <col min="11265" max="11265" width="12.125" style="29" customWidth="1"/>
    <col min="11266" max="11266" width="10" style="29" customWidth="1"/>
    <col min="11267" max="11520" width="10" style="29"/>
    <col min="11521" max="11521" width="12.125" style="29" customWidth="1"/>
    <col min="11522" max="11522" width="10" style="29" customWidth="1"/>
    <col min="11523" max="11776" width="10" style="29"/>
    <col min="11777" max="11777" width="12.125" style="29" customWidth="1"/>
    <col min="11778" max="11778" width="10" style="29" customWidth="1"/>
    <col min="11779" max="12032" width="10" style="29"/>
    <col min="12033" max="12033" width="12.125" style="29" customWidth="1"/>
    <col min="12034" max="12034" width="10" style="29" customWidth="1"/>
    <col min="12035" max="12288" width="11" style="29"/>
    <col min="12289" max="12289" width="12.125" style="29" customWidth="1"/>
    <col min="12290" max="12290" width="10" style="29" customWidth="1"/>
    <col min="12291" max="12544" width="10" style="29"/>
    <col min="12545" max="12545" width="12.125" style="29" customWidth="1"/>
    <col min="12546" max="12546" width="10" style="29" customWidth="1"/>
    <col min="12547" max="12800" width="10" style="29"/>
    <col min="12801" max="12801" width="12.125" style="29" customWidth="1"/>
    <col min="12802" max="12802" width="10" style="29" customWidth="1"/>
    <col min="12803" max="13056" width="10" style="29"/>
    <col min="13057" max="13057" width="12.125" style="29" customWidth="1"/>
    <col min="13058" max="13058" width="10" style="29" customWidth="1"/>
    <col min="13059" max="13312" width="11" style="29"/>
    <col min="13313" max="13313" width="12.125" style="29" customWidth="1"/>
    <col min="13314" max="13314" width="10" style="29" customWidth="1"/>
    <col min="13315" max="13568" width="10" style="29"/>
    <col min="13569" max="13569" width="12.125" style="29" customWidth="1"/>
    <col min="13570" max="13570" width="10" style="29" customWidth="1"/>
    <col min="13571" max="13824" width="10" style="29"/>
    <col min="13825" max="13825" width="12.125" style="29" customWidth="1"/>
    <col min="13826" max="13826" width="10" style="29" customWidth="1"/>
    <col min="13827" max="14080" width="10" style="29"/>
    <col min="14081" max="14081" width="12.125" style="29" customWidth="1"/>
    <col min="14082" max="14082" width="10" style="29" customWidth="1"/>
    <col min="14083" max="14336" width="11" style="29"/>
    <col min="14337" max="14337" width="12.125" style="29" customWidth="1"/>
    <col min="14338" max="14338" width="10" style="29" customWidth="1"/>
    <col min="14339" max="14592" width="10" style="29"/>
    <col min="14593" max="14593" width="12.125" style="29" customWidth="1"/>
    <col min="14594" max="14594" width="10" style="29" customWidth="1"/>
    <col min="14595" max="14848" width="10" style="29"/>
    <col min="14849" max="14849" width="12.125" style="29" customWidth="1"/>
    <col min="14850" max="14850" width="10" style="29" customWidth="1"/>
    <col min="14851" max="15104" width="10" style="29"/>
    <col min="15105" max="15105" width="12.125" style="29" customWidth="1"/>
    <col min="15106" max="15106" width="10" style="29" customWidth="1"/>
    <col min="15107" max="15360" width="11" style="29"/>
    <col min="15361" max="15361" width="12.125" style="29" customWidth="1"/>
    <col min="15362" max="15362" width="10" style="29" customWidth="1"/>
    <col min="15363" max="15616" width="10" style="29"/>
    <col min="15617" max="15617" width="12.125" style="29" customWidth="1"/>
    <col min="15618" max="15618" width="10" style="29" customWidth="1"/>
    <col min="15619" max="15872" width="10" style="29"/>
    <col min="15873" max="15873" width="12.125" style="29" customWidth="1"/>
    <col min="15874" max="15874" width="10" style="29" customWidth="1"/>
    <col min="15875" max="16128" width="10" style="29"/>
    <col min="16129" max="16129" width="12.125" style="29" customWidth="1"/>
    <col min="16130" max="16130" width="10" style="29" customWidth="1"/>
    <col min="16131" max="16384" width="11" style="29"/>
  </cols>
  <sheetData>
    <row r="1" spans="1:20" ht="15.75" x14ac:dyDescent="0.2">
      <c r="A1" s="373" t="s">
        <v>233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79"/>
      <c r="P1" s="37"/>
      <c r="Q1" s="37"/>
      <c r="R1" s="37"/>
      <c r="S1" s="37"/>
      <c r="T1" s="23"/>
    </row>
    <row r="2" spans="1:20" ht="15" x14ac:dyDescent="0.2">
      <c r="A2" s="374" t="s">
        <v>155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5" x14ac:dyDescent="0.2">
      <c r="A3" s="374" t="s">
        <v>347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">
      <c r="A4" s="374" t="s">
        <v>165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ht="15" x14ac:dyDescent="0.25">
      <c r="A5" s="216" t="s">
        <v>157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5.75" x14ac:dyDescent="0.2">
      <c r="A6" s="76" t="s">
        <v>164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ht="13.5" thickBot="1" x14ac:dyDescent="0.25">
      <c r="A7" s="71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15.75" thickBot="1" x14ac:dyDescent="0.3">
      <c r="A8" s="623" t="s">
        <v>159</v>
      </c>
      <c r="B8" s="624" t="s">
        <v>169</v>
      </c>
      <c r="C8" s="624">
        <v>2004</v>
      </c>
      <c r="D8" s="624">
        <v>2005</v>
      </c>
      <c r="E8" s="624">
        <v>2006</v>
      </c>
      <c r="F8" s="624">
        <v>2007</v>
      </c>
      <c r="G8" s="624">
        <v>2008</v>
      </c>
      <c r="H8" s="624">
        <v>2009</v>
      </c>
      <c r="I8" s="624">
        <v>2010</v>
      </c>
      <c r="J8" s="624">
        <v>2011</v>
      </c>
      <c r="K8" s="624">
        <v>2012</v>
      </c>
      <c r="L8" s="624">
        <v>2013</v>
      </c>
      <c r="M8" s="624">
        <v>2014</v>
      </c>
      <c r="N8" s="624">
        <v>2015</v>
      </c>
      <c r="O8" s="624">
        <v>2016</v>
      </c>
      <c r="P8" s="624">
        <v>2017</v>
      </c>
      <c r="Q8" s="624">
        <v>2018</v>
      </c>
      <c r="R8" s="624">
        <v>2019</v>
      </c>
      <c r="S8" s="624">
        <v>2020</v>
      </c>
      <c r="T8" s="627">
        <v>2021</v>
      </c>
    </row>
    <row r="9" spans="1:20" ht="15.75" thickBot="1" x14ac:dyDescent="0.3">
      <c r="A9" s="121"/>
      <c r="B9" s="122" t="s">
        <v>204</v>
      </c>
      <c r="C9" s="49">
        <v>329859.81386735773</v>
      </c>
      <c r="D9" s="49">
        <v>377924.27283443051</v>
      </c>
      <c r="E9" s="49">
        <v>378194.17009469029</v>
      </c>
      <c r="F9" s="49">
        <v>391884.59848938609</v>
      </c>
      <c r="G9" s="49">
        <v>382545.55933042156</v>
      </c>
      <c r="H9" s="49">
        <v>400233.05558709404</v>
      </c>
      <c r="I9" s="49">
        <v>411056.02883843414</v>
      </c>
      <c r="J9" s="49">
        <v>434162.08423226647</v>
      </c>
      <c r="K9" s="49">
        <v>426537.89252238075</v>
      </c>
      <c r="L9" s="49">
        <v>341943.69821711147</v>
      </c>
      <c r="M9" s="49">
        <v>334184.67414094449</v>
      </c>
      <c r="N9" s="49">
        <v>345886.20290763269</v>
      </c>
      <c r="O9" s="49">
        <v>341385.48880228162</v>
      </c>
      <c r="P9" s="49">
        <v>335625.9757924187</v>
      </c>
      <c r="Q9" s="49">
        <v>316616.57730627159</v>
      </c>
      <c r="R9" s="49">
        <v>331084.59484768356</v>
      </c>
      <c r="S9" s="49">
        <v>347222.06237867055</v>
      </c>
      <c r="T9" s="49">
        <v>368256.91275403876</v>
      </c>
    </row>
    <row r="10" spans="1:20" x14ac:dyDescent="0.2">
      <c r="A10" s="136" t="s">
        <v>234</v>
      </c>
      <c r="B10" s="56" t="s">
        <v>235</v>
      </c>
      <c r="C10" s="52">
        <v>87680.016558500007</v>
      </c>
      <c r="D10" s="52">
        <v>99470.606676984055</v>
      </c>
      <c r="E10" s="52">
        <v>98628.292710393071</v>
      </c>
      <c r="F10" s="52">
        <v>102499.50999524558</v>
      </c>
      <c r="G10" s="52">
        <v>97258.174001818872</v>
      </c>
      <c r="H10" s="52">
        <v>101213.01204749529</v>
      </c>
      <c r="I10" s="52">
        <v>100728.09292471889</v>
      </c>
      <c r="J10" s="52">
        <v>102248.66074542498</v>
      </c>
      <c r="K10" s="52">
        <v>96343.06632007545</v>
      </c>
      <c r="L10" s="52">
        <v>90892.033104120957</v>
      </c>
      <c r="M10" s="52">
        <v>88829.607398182488</v>
      </c>
      <c r="N10" s="52">
        <v>91939.990030107292</v>
      </c>
      <c r="O10" s="52">
        <v>90743.655494367413</v>
      </c>
      <c r="P10" s="52">
        <v>89212.719700300833</v>
      </c>
      <c r="Q10" s="52">
        <v>84159.832673866244</v>
      </c>
      <c r="R10" s="52">
        <v>88005.575514519689</v>
      </c>
      <c r="S10" s="52">
        <v>92295.074752817818</v>
      </c>
      <c r="T10" s="52">
        <v>97886.347019646593</v>
      </c>
    </row>
    <row r="11" spans="1:20" x14ac:dyDescent="0.2">
      <c r="A11" s="136" t="s">
        <v>236</v>
      </c>
      <c r="B11" s="56" t="s">
        <v>237</v>
      </c>
      <c r="C11" s="52">
        <v>33745.724174899995</v>
      </c>
      <c r="D11" s="52">
        <v>38283.611114419415</v>
      </c>
      <c r="E11" s="52">
        <v>37959.426700445452</v>
      </c>
      <c r="F11" s="52">
        <v>39449.35605770757</v>
      </c>
      <c r="G11" s="52">
        <v>37432.104171992614</v>
      </c>
      <c r="H11" s="52">
        <v>38954.216953036092</v>
      </c>
      <c r="I11" s="52">
        <v>38767.584381480534</v>
      </c>
      <c r="J11" s="52">
        <v>39352.810802286927</v>
      </c>
      <c r="K11" s="52">
        <v>37079.903378350631</v>
      </c>
      <c r="L11" s="52">
        <v>34981.944566366517</v>
      </c>
      <c r="M11" s="52">
        <v>34188.171347158837</v>
      </c>
      <c r="N11" s="52">
        <v>35385.2755277369</v>
      </c>
      <c r="O11" s="52">
        <v>34924.837940603808</v>
      </c>
      <c r="P11" s="52">
        <v>34335.621160499955</v>
      </c>
      <c r="Q11" s="52">
        <v>32390.898308318167</v>
      </c>
      <c r="R11" s="52">
        <v>33871.023224372446</v>
      </c>
      <c r="S11" s="52">
        <v>35521.93826551496</v>
      </c>
      <c r="T11" s="52">
        <v>37673.87138675568</v>
      </c>
    </row>
    <row r="12" spans="1:20" x14ac:dyDescent="0.2">
      <c r="A12" s="136" t="s">
        <v>238</v>
      </c>
      <c r="B12" s="56" t="s">
        <v>239</v>
      </c>
      <c r="C12" s="52">
        <v>40523.911502899995</v>
      </c>
      <c r="D12" s="52">
        <v>48857.869822321038</v>
      </c>
      <c r="E12" s="52">
        <v>50158.550822835939</v>
      </c>
      <c r="F12" s="52">
        <v>48788.571933526771</v>
      </c>
      <c r="G12" s="52">
        <v>52367.662018896939</v>
      </c>
      <c r="H12" s="52">
        <v>55105.005970568833</v>
      </c>
      <c r="I12" s="52">
        <v>60967.078440952959</v>
      </c>
      <c r="J12" s="52">
        <v>71156.346115303488</v>
      </c>
      <c r="K12" s="52">
        <v>73327.366273348336</v>
      </c>
      <c r="L12" s="52">
        <v>42008.439897733835</v>
      </c>
      <c r="M12" s="52">
        <v>41055.22889174601</v>
      </c>
      <c r="N12" s="52">
        <v>42492.784169032959</v>
      </c>
      <c r="O12" s="52">
        <v>41939.862799294846</v>
      </c>
      <c r="P12" s="52">
        <v>41232.295567096808</v>
      </c>
      <c r="Q12" s="52">
        <v>38896.954462812573</v>
      </c>
      <c r="R12" s="52">
        <v>40674.378198055289</v>
      </c>
      <c r="S12" s="52">
        <v>42656.897070055871</v>
      </c>
      <c r="T12" s="52">
        <v>45241.068828034659</v>
      </c>
    </row>
    <row r="13" spans="1:20" x14ac:dyDescent="0.2">
      <c r="A13" s="136" t="s">
        <v>240</v>
      </c>
      <c r="B13" s="56" t="s">
        <v>241</v>
      </c>
      <c r="C13" s="52">
        <v>37551.088168000002</v>
      </c>
      <c r="D13" s="52">
        <v>43423.34313126147</v>
      </c>
      <c r="E13" s="52">
        <v>44811.375831713653</v>
      </c>
      <c r="F13" s="52">
        <v>48755.068463522199</v>
      </c>
      <c r="G13" s="52">
        <v>50888.131737674958</v>
      </c>
      <c r="H13" s="52">
        <v>54481.441268320639</v>
      </c>
      <c r="I13" s="52">
        <v>60834.851722756284</v>
      </c>
      <c r="J13" s="52">
        <v>69385.126966112395</v>
      </c>
      <c r="K13" s="52">
        <v>76548.613938232593</v>
      </c>
      <c r="L13" s="52">
        <v>38926.711955903986</v>
      </c>
      <c r="M13" s="52">
        <v>38043.428254971135</v>
      </c>
      <c r="N13" s="52">
        <v>39375.524860697675</v>
      </c>
      <c r="O13" s="52">
        <v>38863.165655108118</v>
      </c>
      <c r="P13" s="52">
        <v>38207.505366264711</v>
      </c>
      <c r="Q13" s="52">
        <v>36043.484262254162</v>
      </c>
      <c r="R13" s="52">
        <v>37690.51666654757</v>
      </c>
      <c r="S13" s="52">
        <v>39527.59848309162</v>
      </c>
      <c r="T13" s="52">
        <v>41922.196090436919</v>
      </c>
    </row>
    <row r="14" spans="1:20" x14ac:dyDescent="0.2">
      <c r="A14" s="136" t="s">
        <v>242</v>
      </c>
      <c r="B14" s="56" t="s">
        <v>243</v>
      </c>
      <c r="C14" s="52">
        <v>61280.025159600002</v>
      </c>
      <c r="D14" s="52">
        <v>69520.530664353922</v>
      </c>
      <c r="E14" s="52">
        <v>68931.832998785627</v>
      </c>
      <c r="F14" s="52">
        <v>71637.447138990101</v>
      </c>
      <c r="G14" s="52">
        <v>67974.249820444791</v>
      </c>
      <c r="H14" s="52">
        <v>70738.306950606217</v>
      </c>
      <c r="I14" s="52">
        <v>70399.394422866419</v>
      </c>
      <c r="J14" s="52">
        <v>71462.12727770771</v>
      </c>
      <c r="K14" s="52">
        <v>67334.67624413775</v>
      </c>
      <c r="L14" s="52">
        <v>63524.920432827705</v>
      </c>
      <c r="M14" s="52">
        <v>62083.480249414977</v>
      </c>
      <c r="N14" s="52">
        <v>64257.343045314017</v>
      </c>
      <c r="O14" s="52">
        <v>63421.218540244779</v>
      </c>
      <c r="P14" s="52">
        <v>62351.239454240189</v>
      </c>
      <c r="Q14" s="52">
        <v>58819.750110805391</v>
      </c>
      <c r="R14" s="52">
        <v>61507.560027850268</v>
      </c>
      <c r="S14" s="52">
        <v>64505.513627341374</v>
      </c>
      <c r="T14" s="52">
        <v>68413.283249588567</v>
      </c>
    </row>
    <row r="15" spans="1:20" ht="13.5" thickBot="1" x14ac:dyDescent="0.25">
      <c r="A15" s="173">
        <v>753</v>
      </c>
      <c r="B15" s="130" t="s">
        <v>244</v>
      </c>
      <c r="C15" s="55">
        <v>69079.048303457734</v>
      </c>
      <c r="D15" s="55">
        <v>78368.311425090578</v>
      </c>
      <c r="E15" s="55">
        <v>77704.691030516493</v>
      </c>
      <c r="F15" s="55">
        <v>80754.644900393832</v>
      </c>
      <c r="G15" s="55">
        <v>76625.237579593377</v>
      </c>
      <c r="H15" s="55">
        <v>79741.07239706695</v>
      </c>
      <c r="I15" s="55">
        <v>79359.026945659076</v>
      </c>
      <c r="J15" s="55">
        <v>80557.012325430944</v>
      </c>
      <c r="K15" s="55">
        <v>75904.266368235971</v>
      </c>
      <c r="L15" s="55">
        <v>71609.648260158428</v>
      </c>
      <c r="M15" s="55">
        <v>69984.757999471025</v>
      </c>
      <c r="N15" s="55">
        <v>72435.285274743772</v>
      </c>
      <c r="O15" s="55">
        <v>71492.748372662638</v>
      </c>
      <c r="P15" s="55">
        <v>70286.594544016203</v>
      </c>
      <c r="Q15" s="55">
        <v>66305.657488215074</v>
      </c>
      <c r="R15" s="55">
        <v>69335.541216338315</v>
      </c>
      <c r="S15" s="55">
        <v>72715.040179848904</v>
      </c>
      <c r="T15" s="55">
        <v>77120.146179576332</v>
      </c>
    </row>
    <row r="16" spans="1:20" x14ac:dyDescent="0.2">
      <c r="A16" s="176" t="s">
        <v>311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1:20" ht="11.25" customHeight="1" thickBot="1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1:20" ht="11.25" customHeight="1" x14ac:dyDescent="0.2">
      <c r="A18" s="373" t="s">
        <v>233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</row>
    <row r="19" spans="1:20" ht="12.75" customHeight="1" x14ac:dyDescent="0.2">
      <c r="A19" s="374" t="s">
        <v>155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 ht="15" x14ac:dyDescent="0.2">
      <c r="A20" s="374" t="s">
        <v>347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</row>
    <row r="21" spans="1:20" ht="15" x14ac:dyDescent="0.2">
      <c r="A21" s="374" t="s">
        <v>165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1:20" ht="15" x14ac:dyDescent="0.25">
      <c r="A22" s="216" t="s">
        <v>157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</row>
    <row r="23" spans="1:20" ht="16.5" thickBot="1" x14ac:dyDescent="0.25">
      <c r="A23" s="76" t="s">
        <v>163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4" spans="1:20" ht="15.75" thickBot="1" x14ac:dyDescent="0.3">
      <c r="A24" s="623" t="s">
        <v>159</v>
      </c>
      <c r="B24" s="624" t="s">
        <v>169</v>
      </c>
      <c r="C24" s="624">
        <v>2004</v>
      </c>
      <c r="D24" s="624">
        <v>2005</v>
      </c>
      <c r="E24" s="624">
        <v>2006</v>
      </c>
      <c r="F24" s="624">
        <v>2007</v>
      </c>
      <c r="G24" s="624">
        <v>2008</v>
      </c>
      <c r="H24" s="624">
        <v>2009</v>
      </c>
      <c r="I24" s="624">
        <v>2010</v>
      </c>
      <c r="J24" s="624">
        <v>2011</v>
      </c>
      <c r="K24" s="624">
        <v>2012</v>
      </c>
      <c r="L24" s="624">
        <v>2013</v>
      </c>
      <c r="M24" s="624">
        <v>2014</v>
      </c>
      <c r="N24" s="624">
        <v>2015</v>
      </c>
      <c r="O24" s="624">
        <v>2016</v>
      </c>
      <c r="P24" s="624">
        <v>2017</v>
      </c>
      <c r="Q24" s="624">
        <v>2018</v>
      </c>
      <c r="R24" s="624">
        <v>2019</v>
      </c>
      <c r="S24" s="624">
        <v>2020</v>
      </c>
      <c r="T24" s="627">
        <v>2021</v>
      </c>
    </row>
    <row r="25" spans="1:20" ht="15.75" thickBot="1" x14ac:dyDescent="0.3">
      <c r="A25" s="121"/>
      <c r="B25" s="122" t="s">
        <v>2</v>
      </c>
      <c r="C25" s="49">
        <v>125298.79413124312</v>
      </c>
      <c r="D25" s="49">
        <v>144228.49246915127</v>
      </c>
      <c r="E25" s="49">
        <v>143666.07700381504</v>
      </c>
      <c r="F25" s="49">
        <v>148018.64836897311</v>
      </c>
      <c r="G25" s="49">
        <v>143471.55794474675</v>
      </c>
      <c r="H25" s="49">
        <v>149716.04546586378</v>
      </c>
      <c r="I25" s="49">
        <v>152770.97791602727</v>
      </c>
      <c r="J25" s="49">
        <v>160520.83608343906</v>
      </c>
      <c r="K25" s="49">
        <v>153476.56579537614</v>
      </c>
      <c r="L25" s="49">
        <v>126791.32073792153</v>
      </c>
      <c r="M25" s="49">
        <v>124049.12341907667</v>
      </c>
      <c r="N25" s="49">
        <v>128328.82556757802</v>
      </c>
      <c r="O25" s="49">
        <v>126277.51882011547</v>
      </c>
      <c r="P25" s="49">
        <v>124260.35929938252</v>
      </c>
      <c r="Q25" s="49">
        <v>116779.44926723727</v>
      </c>
      <c r="R25" s="49">
        <v>122724.89504456153</v>
      </c>
      <c r="S25" s="49">
        <v>129313.70629964805</v>
      </c>
      <c r="T25" s="49">
        <v>137582.08862944087</v>
      </c>
    </row>
    <row r="26" spans="1:20" x14ac:dyDescent="0.2">
      <c r="A26" s="136" t="s">
        <v>234</v>
      </c>
      <c r="B26" s="56" t="s">
        <v>235</v>
      </c>
      <c r="C26" s="52">
        <v>31651.017975924959</v>
      </c>
      <c r="D26" s="52">
        <v>36030.937246929985</v>
      </c>
      <c r="E26" s="52">
        <v>35640.310548627633</v>
      </c>
      <c r="F26" s="52">
        <v>37067.242072100635</v>
      </c>
      <c r="G26" s="52">
        <v>35060.258093619064</v>
      </c>
      <c r="H26" s="52">
        <v>36472.590164691625</v>
      </c>
      <c r="I26" s="52">
        <v>36297.847252982348</v>
      </c>
      <c r="J26" s="52">
        <v>36845.791097556474</v>
      </c>
      <c r="K26" s="52">
        <v>34246.454925837228</v>
      </c>
      <c r="L26" s="52">
        <v>32124.555076088698</v>
      </c>
      <c r="M26" s="52">
        <v>31425.473280979357</v>
      </c>
      <c r="N26" s="52">
        <v>32511.691394068825</v>
      </c>
      <c r="O26" s="52">
        <v>32004.169183358688</v>
      </c>
      <c r="P26" s="52">
        <v>31489.309625512611</v>
      </c>
      <c r="Q26" s="52">
        <v>29607.703887770731</v>
      </c>
      <c r="R26" s="52">
        <v>31095.536911380415</v>
      </c>
      <c r="S26" s="52">
        <v>32745.599643951929</v>
      </c>
      <c r="T26" s="52">
        <v>34825.560471568642</v>
      </c>
    </row>
    <row r="27" spans="1:20" x14ac:dyDescent="0.2">
      <c r="A27" s="136" t="s">
        <v>236</v>
      </c>
      <c r="B27" s="56" t="s">
        <v>237</v>
      </c>
      <c r="C27" s="52">
        <v>14285.950718104395</v>
      </c>
      <c r="D27" s="52">
        <v>16141.296424214164</v>
      </c>
      <c r="E27" s="52">
        <v>16050.047456849385</v>
      </c>
      <c r="F27" s="52">
        <v>16665.129556242668</v>
      </c>
      <c r="G27" s="52">
        <v>15872.21581176588</v>
      </c>
      <c r="H27" s="52">
        <v>16524.716503016418</v>
      </c>
      <c r="I27" s="52">
        <v>16445.545348352913</v>
      </c>
      <c r="J27" s="52">
        <v>16693.803469047773</v>
      </c>
      <c r="K27" s="52">
        <v>15979.976032831084</v>
      </c>
      <c r="L27" s="52">
        <v>15173.732338114973</v>
      </c>
      <c r="M27" s="52">
        <v>14813.564563592805</v>
      </c>
      <c r="N27" s="52">
        <v>15339.781516306299</v>
      </c>
      <c r="O27" s="52">
        <v>15185.059901697306</v>
      </c>
      <c r="P27" s="52">
        <v>14915.546603137487</v>
      </c>
      <c r="Q27" s="52">
        <v>14122.867032870354</v>
      </c>
      <c r="R27" s="52">
        <v>14696.55629203506</v>
      </c>
      <c r="S27" s="52">
        <v>15341.463613503442</v>
      </c>
      <c r="T27" s="52">
        <v>16219.734891783572</v>
      </c>
    </row>
    <row r="28" spans="1:20" x14ac:dyDescent="0.2">
      <c r="A28" s="136" t="s">
        <v>238</v>
      </c>
      <c r="B28" s="56" t="s">
        <v>239</v>
      </c>
      <c r="C28" s="52">
        <v>15163.32435374566</v>
      </c>
      <c r="D28" s="52">
        <v>18497.51793332626</v>
      </c>
      <c r="E28" s="52">
        <v>19284.501229222809</v>
      </c>
      <c r="F28" s="52">
        <v>18355.20292658934</v>
      </c>
      <c r="G28" s="52">
        <v>20550.429060859169</v>
      </c>
      <c r="H28" s="52">
        <v>21702.096007108852</v>
      </c>
      <c r="I28" s="52">
        <v>24635.874119373133</v>
      </c>
      <c r="J28" s="52">
        <v>29603.971785975889</v>
      </c>
      <c r="K28" s="52">
        <v>31523.77879036087</v>
      </c>
      <c r="L28" s="52">
        <v>16468.72205473097</v>
      </c>
      <c r="M28" s="52">
        <v>16062.392668477609</v>
      </c>
      <c r="N28" s="52">
        <v>16640.289134683819</v>
      </c>
      <c r="O28" s="52">
        <v>16516.117328018128</v>
      </c>
      <c r="P28" s="52">
        <v>16210.052326400986</v>
      </c>
      <c r="Q28" s="52">
        <v>15399.178683725197</v>
      </c>
      <c r="R28" s="52">
        <v>15955.388149959432</v>
      </c>
      <c r="S28" s="52">
        <v>16586.109139814238</v>
      </c>
      <c r="T28" s="52">
        <v>17485.710071981342</v>
      </c>
    </row>
    <row r="29" spans="1:20" x14ac:dyDescent="0.2">
      <c r="A29" s="136" t="s">
        <v>240</v>
      </c>
      <c r="B29" s="56" t="s">
        <v>241</v>
      </c>
      <c r="C29" s="52">
        <v>2912.7732563718027</v>
      </c>
      <c r="D29" s="52">
        <v>3361.336588361246</v>
      </c>
      <c r="E29" s="52">
        <v>3551.6640587371348</v>
      </c>
      <c r="F29" s="52">
        <v>3925.8647151685473</v>
      </c>
      <c r="G29" s="52">
        <v>4269.8949622842665</v>
      </c>
      <c r="H29" s="52">
        <v>4616.4696147928307</v>
      </c>
      <c r="I29" s="52">
        <v>5328.8305225614395</v>
      </c>
      <c r="J29" s="52">
        <v>6256.7361364226927</v>
      </c>
      <c r="K29" s="52">
        <v>7267.1232893482866</v>
      </c>
      <c r="L29" s="52">
        <v>3210.6257313041488</v>
      </c>
      <c r="M29" s="52">
        <v>3129.4542663632924</v>
      </c>
      <c r="N29" s="52">
        <v>3242.9756055856997</v>
      </c>
      <c r="O29" s="52">
        <v>3224.3179111892309</v>
      </c>
      <c r="P29" s="52">
        <v>3162.9308702650392</v>
      </c>
      <c r="Q29" s="52">
        <v>3011.1219130734885</v>
      </c>
      <c r="R29" s="52">
        <v>3111.1289896916887</v>
      </c>
      <c r="S29" s="52">
        <v>3225.3090998777216</v>
      </c>
      <c r="T29" s="52">
        <v>3393.8868700061967</v>
      </c>
    </row>
    <row r="30" spans="1:20" x14ac:dyDescent="0.2">
      <c r="A30" s="136" t="s">
        <v>242</v>
      </c>
      <c r="B30" s="56" t="s">
        <v>243</v>
      </c>
      <c r="C30" s="52">
        <v>5902.9749116701096</v>
      </c>
      <c r="D30" s="52">
        <v>6512.67886663631</v>
      </c>
      <c r="E30" s="52">
        <v>6584.7806684501948</v>
      </c>
      <c r="F30" s="52">
        <v>6801.5301028138756</v>
      </c>
      <c r="G30" s="52">
        <v>6619.7073634109893</v>
      </c>
      <c r="H30" s="52">
        <v>6908.726991224612</v>
      </c>
      <c r="I30" s="52">
        <v>6875.6267626639392</v>
      </c>
      <c r="J30" s="52">
        <v>6979.4196222220544</v>
      </c>
      <c r="K30" s="52">
        <v>7277.496162289468</v>
      </c>
      <c r="L30" s="52">
        <v>7139.9133368495914</v>
      </c>
      <c r="M30" s="52">
        <v>6933.4782525884766</v>
      </c>
      <c r="N30" s="52">
        <v>7197.3099907952183</v>
      </c>
      <c r="O30" s="52">
        <v>7229.3584608628307</v>
      </c>
      <c r="P30" s="52">
        <v>7070.0689144836924</v>
      </c>
      <c r="Q30" s="52">
        <v>6815.5942997446746</v>
      </c>
      <c r="R30" s="52">
        <v>6926.3235158114776</v>
      </c>
      <c r="S30" s="52">
        <v>7063.8910802524879</v>
      </c>
      <c r="T30" s="52">
        <v>7348.6494943708894</v>
      </c>
    </row>
    <row r="31" spans="1:20" ht="13.5" thickBot="1" x14ac:dyDescent="0.25">
      <c r="A31" s="173">
        <v>753</v>
      </c>
      <c r="B31" s="130" t="s">
        <v>244</v>
      </c>
      <c r="C31" s="55">
        <v>55382.752915426201</v>
      </c>
      <c r="D31" s="55">
        <v>63684.725409683313</v>
      </c>
      <c r="E31" s="55">
        <v>62554.773041927867</v>
      </c>
      <c r="F31" s="55">
        <v>65203.67899605805</v>
      </c>
      <c r="G31" s="55">
        <v>61099.052652807382</v>
      </c>
      <c r="H31" s="55">
        <v>63491.446185029446</v>
      </c>
      <c r="I31" s="55">
        <v>63187.253910093474</v>
      </c>
      <c r="J31" s="55">
        <v>64141.113972214196</v>
      </c>
      <c r="K31" s="55">
        <v>57181.736594709218</v>
      </c>
      <c r="L31" s="55">
        <v>52673.772200833148</v>
      </c>
      <c r="M31" s="55">
        <v>51684.760387075126</v>
      </c>
      <c r="N31" s="55">
        <v>53396.777926138158</v>
      </c>
      <c r="O31" s="55">
        <v>52118.496034989294</v>
      </c>
      <c r="P31" s="55">
        <v>51412.450959582704</v>
      </c>
      <c r="Q31" s="55">
        <v>47822.983450052816</v>
      </c>
      <c r="R31" s="55">
        <v>50939.96118568346</v>
      </c>
      <c r="S31" s="55">
        <v>54351.333722248222</v>
      </c>
      <c r="T31" s="55">
        <v>58308.5468297302</v>
      </c>
    </row>
    <row r="32" spans="1:20" x14ac:dyDescent="0.2">
      <c r="A32" s="176" t="s">
        <v>311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</row>
    <row r="33" spans="1:20" ht="13.5" thickBo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</row>
    <row r="34" spans="1:20" ht="15.75" x14ac:dyDescent="0.2">
      <c r="A34" s="373" t="s">
        <v>233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</row>
    <row r="35" spans="1:20" ht="15" x14ac:dyDescent="0.2">
      <c r="A35" s="374" t="s">
        <v>155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</row>
    <row r="36" spans="1:20" ht="15" x14ac:dyDescent="0.2">
      <c r="A36" s="374" t="s">
        <v>347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</row>
    <row r="37" spans="1:20" ht="15" x14ac:dyDescent="0.2">
      <c r="A37" s="374" t="s">
        <v>165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</row>
    <row r="38" spans="1:20" ht="15" x14ac:dyDescent="0.25">
      <c r="A38" s="216" t="s">
        <v>157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</row>
    <row r="39" spans="1:20" ht="16.5" thickBot="1" x14ac:dyDescent="0.25">
      <c r="A39" s="76" t="s">
        <v>158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</row>
    <row r="40" spans="1:20" ht="15.75" thickBot="1" x14ac:dyDescent="0.3">
      <c r="A40" s="623" t="s">
        <v>159</v>
      </c>
      <c r="B40" s="624" t="s">
        <v>169</v>
      </c>
      <c r="C40" s="624">
        <v>2004</v>
      </c>
      <c r="D40" s="624">
        <v>2005</v>
      </c>
      <c r="E40" s="624">
        <v>2006</v>
      </c>
      <c r="F40" s="624">
        <v>2007</v>
      </c>
      <c r="G40" s="624">
        <v>2008</v>
      </c>
      <c r="H40" s="624">
        <v>2009</v>
      </c>
      <c r="I40" s="624">
        <v>2010</v>
      </c>
      <c r="J40" s="624">
        <v>2011</v>
      </c>
      <c r="K40" s="624">
        <v>2012</v>
      </c>
      <c r="L40" s="624">
        <v>2013</v>
      </c>
      <c r="M40" s="624">
        <v>2014</v>
      </c>
      <c r="N40" s="624">
        <v>2015</v>
      </c>
      <c r="O40" s="624">
        <v>2016</v>
      </c>
      <c r="P40" s="624">
        <v>2017</v>
      </c>
      <c r="Q40" s="624">
        <v>2018</v>
      </c>
      <c r="R40" s="624">
        <v>2019</v>
      </c>
      <c r="S40" s="624">
        <v>2020</v>
      </c>
      <c r="T40" s="627">
        <v>2021</v>
      </c>
    </row>
    <row r="41" spans="1:20" ht="15.75" thickBot="1" x14ac:dyDescent="0.3">
      <c r="A41" s="121"/>
      <c r="B41" s="122" t="s">
        <v>2</v>
      </c>
      <c r="C41" s="49">
        <v>204561.0197361146</v>
      </c>
      <c r="D41" s="49">
        <v>233695.78036527918</v>
      </c>
      <c r="E41" s="49">
        <v>234528.09309087519</v>
      </c>
      <c r="F41" s="49">
        <v>243865.95012041292</v>
      </c>
      <c r="G41" s="49">
        <v>239074.00138567481</v>
      </c>
      <c r="H41" s="49">
        <v>250517.01012123021</v>
      </c>
      <c r="I41" s="49">
        <v>258285.05092240692</v>
      </c>
      <c r="J41" s="49">
        <v>273641.24814882735</v>
      </c>
      <c r="K41" s="49">
        <v>273061.32672700455</v>
      </c>
      <c r="L41" s="49">
        <v>215152.37747918989</v>
      </c>
      <c r="M41" s="49">
        <v>210135.55072186782</v>
      </c>
      <c r="N41" s="49">
        <v>217557.37734005461</v>
      </c>
      <c r="O41" s="49">
        <v>215107.96998216613</v>
      </c>
      <c r="P41" s="49">
        <v>211365.61649303618</v>
      </c>
      <c r="Q41" s="49">
        <v>199837.12803903435</v>
      </c>
      <c r="R41" s="49">
        <v>208359.69980312209</v>
      </c>
      <c r="S41" s="49">
        <v>217908.35607902252</v>
      </c>
      <c r="T41" s="49">
        <v>230674.82412459794</v>
      </c>
    </row>
    <row r="42" spans="1:20" x14ac:dyDescent="0.2">
      <c r="A42" s="136" t="s">
        <v>234</v>
      </c>
      <c r="B42" s="56" t="s">
        <v>235</v>
      </c>
      <c r="C42" s="52">
        <v>56028.998582575041</v>
      </c>
      <c r="D42" s="52">
        <v>63439.669430054062</v>
      </c>
      <c r="E42" s="52">
        <v>62987.982161765438</v>
      </c>
      <c r="F42" s="52">
        <v>65432.267923144944</v>
      </c>
      <c r="G42" s="52">
        <v>62197.915908199808</v>
      </c>
      <c r="H42" s="52">
        <v>64740.421882803661</v>
      </c>
      <c r="I42" s="52">
        <v>64430.245671736542</v>
      </c>
      <c r="J42" s="52">
        <v>65402.869647868501</v>
      </c>
      <c r="K42" s="52">
        <v>62096.611394238222</v>
      </c>
      <c r="L42" s="52">
        <v>58767.478028032259</v>
      </c>
      <c r="M42" s="52">
        <v>57404.134117203124</v>
      </c>
      <c r="N42" s="52">
        <v>59428.298636038468</v>
      </c>
      <c r="O42" s="52">
        <v>58739.486311008724</v>
      </c>
      <c r="P42" s="52">
        <v>57723.410074788218</v>
      </c>
      <c r="Q42" s="52">
        <v>54552.128786095513</v>
      </c>
      <c r="R42" s="52">
        <v>56910.03860313927</v>
      </c>
      <c r="S42" s="52">
        <v>59549.475108865896</v>
      </c>
      <c r="T42" s="52">
        <v>63060.786548077944</v>
      </c>
    </row>
    <row r="43" spans="1:20" x14ac:dyDescent="0.2">
      <c r="A43" s="136" t="s">
        <v>236</v>
      </c>
      <c r="B43" s="56" t="s">
        <v>237</v>
      </c>
      <c r="C43" s="52">
        <v>19459.773456795599</v>
      </c>
      <c r="D43" s="52">
        <v>22142.314690205254</v>
      </c>
      <c r="E43" s="52">
        <v>21909.379243596068</v>
      </c>
      <c r="F43" s="52">
        <v>22784.226501464906</v>
      </c>
      <c r="G43" s="52">
        <v>21559.888360226734</v>
      </c>
      <c r="H43" s="52">
        <v>22429.500450019677</v>
      </c>
      <c r="I43" s="52">
        <v>22322.039033127621</v>
      </c>
      <c r="J43" s="52">
        <v>22659.007333239155</v>
      </c>
      <c r="K43" s="52">
        <v>21099.927345519551</v>
      </c>
      <c r="L43" s="52">
        <v>19808.212228251541</v>
      </c>
      <c r="M43" s="52">
        <v>19374.606783566029</v>
      </c>
      <c r="N43" s="52">
        <v>20045.494011430605</v>
      </c>
      <c r="O43" s="52">
        <v>19739.778038906501</v>
      </c>
      <c r="P43" s="52">
        <v>19420.074557362466</v>
      </c>
      <c r="Q43" s="52">
        <v>18268.031275447815</v>
      </c>
      <c r="R43" s="52">
        <v>19174.466932337389</v>
      </c>
      <c r="S43" s="52">
        <v>20180.474652011519</v>
      </c>
      <c r="T43" s="52">
        <v>21454.13649497211</v>
      </c>
    </row>
    <row r="44" spans="1:20" x14ac:dyDescent="0.2">
      <c r="A44" s="136" t="s">
        <v>238</v>
      </c>
      <c r="B44" s="56" t="s">
        <v>239</v>
      </c>
      <c r="C44" s="52">
        <v>25360.58714915434</v>
      </c>
      <c r="D44" s="52">
        <v>30360.351888994777</v>
      </c>
      <c r="E44" s="52">
        <v>30874.04959361313</v>
      </c>
      <c r="F44" s="52">
        <v>30433.369006937428</v>
      </c>
      <c r="G44" s="52">
        <v>31817.23295803777</v>
      </c>
      <c r="H44" s="52">
        <v>33402.909963459984</v>
      </c>
      <c r="I44" s="52">
        <v>36331.204321579826</v>
      </c>
      <c r="J44" s="52">
        <v>41552.374329327591</v>
      </c>
      <c r="K44" s="52">
        <v>41803.587482987452</v>
      </c>
      <c r="L44" s="52">
        <v>25539.717843002865</v>
      </c>
      <c r="M44" s="52">
        <v>24992.836223268405</v>
      </c>
      <c r="N44" s="52">
        <v>25852.49503434914</v>
      </c>
      <c r="O44" s="52">
        <v>25423.745471276714</v>
      </c>
      <c r="P44" s="52">
        <v>25022.243240695825</v>
      </c>
      <c r="Q44" s="52">
        <v>23497.77577908738</v>
      </c>
      <c r="R44" s="52">
        <v>24718.990048095857</v>
      </c>
      <c r="S44" s="52">
        <v>26070.787930241637</v>
      </c>
      <c r="T44" s="52">
        <v>27755.35875605332</v>
      </c>
    </row>
    <row r="45" spans="1:20" x14ac:dyDescent="0.2">
      <c r="A45" s="136" t="s">
        <v>240</v>
      </c>
      <c r="B45" s="56" t="s">
        <v>241</v>
      </c>
      <c r="C45" s="52">
        <v>34638.3149116282</v>
      </c>
      <c r="D45" s="52">
        <v>40062.006542900221</v>
      </c>
      <c r="E45" s="52">
        <v>41259.711772976516</v>
      </c>
      <c r="F45" s="52">
        <v>44829.203748353648</v>
      </c>
      <c r="G45" s="52">
        <v>46618.236775390687</v>
      </c>
      <c r="H45" s="52">
        <v>49864.971653527806</v>
      </c>
      <c r="I45" s="52">
        <v>55506.021200194846</v>
      </c>
      <c r="J45" s="52">
        <v>63128.390829689699</v>
      </c>
      <c r="K45" s="52">
        <v>69281.490648884297</v>
      </c>
      <c r="L45" s="52">
        <v>35716.086224599836</v>
      </c>
      <c r="M45" s="52">
        <v>34913.973988607846</v>
      </c>
      <c r="N45" s="52">
        <v>36132.549255111975</v>
      </c>
      <c r="O45" s="52">
        <v>35638.847743918886</v>
      </c>
      <c r="P45" s="52">
        <v>35044.574495999674</v>
      </c>
      <c r="Q45" s="52">
        <v>33032.362349180665</v>
      </c>
      <c r="R45" s="52">
        <v>34579.387676855884</v>
      </c>
      <c r="S45" s="52">
        <v>36302.289383213902</v>
      </c>
      <c r="T45" s="52">
        <v>38528.309220430725</v>
      </c>
    </row>
    <row r="46" spans="1:20" x14ac:dyDescent="0.2">
      <c r="A46" s="136" t="s">
        <v>242</v>
      </c>
      <c r="B46" s="56" t="s">
        <v>243</v>
      </c>
      <c r="C46" s="52">
        <v>55377.050247929888</v>
      </c>
      <c r="D46" s="52">
        <v>63007.851797717602</v>
      </c>
      <c r="E46" s="52">
        <v>62347.052330335435</v>
      </c>
      <c r="F46" s="52">
        <v>64835.917036176223</v>
      </c>
      <c r="G46" s="52">
        <v>61354.542457033807</v>
      </c>
      <c r="H46" s="52">
        <v>63829.579959381605</v>
      </c>
      <c r="I46" s="52">
        <v>63523.767660202473</v>
      </c>
      <c r="J46" s="52">
        <v>64482.707655485654</v>
      </c>
      <c r="K46" s="52">
        <v>60057.180081848288</v>
      </c>
      <c r="L46" s="52">
        <v>56385.007095978115</v>
      </c>
      <c r="M46" s="52">
        <v>55150.001996826497</v>
      </c>
      <c r="N46" s="52">
        <v>57060.033054518804</v>
      </c>
      <c r="O46" s="52">
        <v>56191.86007938195</v>
      </c>
      <c r="P46" s="52">
        <v>55281.170539756495</v>
      </c>
      <c r="Q46" s="52">
        <v>52004.155811060715</v>
      </c>
      <c r="R46" s="52">
        <v>54581.236512038799</v>
      </c>
      <c r="S46" s="52">
        <v>57441.622547088889</v>
      </c>
      <c r="T46" s="52">
        <v>61064.633755217721</v>
      </c>
    </row>
    <row r="47" spans="1:20" ht="13.5" thickBot="1" x14ac:dyDescent="0.25">
      <c r="A47" s="173">
        <v>753</v>
      </c>
      <c r="B47" s="130" t="s">
        <v>244</v>
      </c>
      <c r="C47" s="55">
        <v>13696.295388031533</v>
      </c>
      <c r="D47" s="55">
        <v>14683.586015407267</v>
      </c>
      <c r="E47" s="55">
        <v>15149.917988588617</v>
      </c>
      <c r="F47" s="55">
        <v>15550.965904335779</v>
      </c>
      <c r="G47" s="55">
        <v>15526.184926785996</v>
      </c>
      <c r="H47" s="55">
        <v>16249.626212037496</v>
      </c>
      <c r="I47" s="55">
        <v>16171.773035565604</v>
      </c>
      <c r="J47" s="55">
        <v>16415.898353216755</v>
      </c>
      <c r="K47" s="55">
        <v>18722.529773526752</v>
      </c>
      <c r="L47" s="55">
        <v>18935.876059325281</v>
      </c>
      <c r="M47" s="55">
        <v>18299.997612395899</v>
      </c>
      <c r="N47" s="55">
        <v>19038.507348605614</v>
      </c>
      <c r="O47" s="55">
        <v>19374.252337673344</v>
      </c>
      <c r="P47" s="55">
        <v>18874.143584433506</v>
      </c>
      <c r="Q47" s="55">
        <v>18482.674038162251</v>
      </c>
      <c r="R47" s="55">
        <v>18395.580030654863</v>
      </c>
      <c r="S47" s="55">
        <v>18363.706457600681</v>
      </c>
      <c r="T47" s="55">
        <v>18811.599349846125</v>
      </c>
    </row>
    <row r="48" spans="1:20" x14ac:dyDescent="0.2">
      <c r="A48" s="176" t="s">
        <v>311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</row>
    <row r="49" spans="1:19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</row>
    <row r="50" spans="1:19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T56"/>
  <sheetViews>
    <sheetView zoomScale="96" zoomScaleNormal="96" workbookViewId="0"/>
  </sheetViews>
  <sheetFormatPr baseColWidth="10" defaultRowHeight="12.75" x14ac:dyDescent="0.2"/>
  <cols>
    <col min="1" max="1" width="11" style="29"/>
    <col min="2" max="2" width="44" style="29" customWidth="1"/>
    <col min="3" max="8" width="11.625" style="29" customWidth="1"/>
    <col min="9" max="9" width="12.75" style="29" customWidth="1"/>
    <col min="10" max="16" width="12.875" style="29" customWidth="1"/>
    <col min="17" max="17" width="13.75" style="29" customWidth="1"/>
    <col min="18" max="18" width="13.875" style="29" customWidth="1"/>
    <col min="19" max="19" width="13.75" style="29" customWidth="1"/>
    <col min="20" max="20" width="12.75" style="29" customWidth="1"/>
    <col min="21" max="21" width="11" style="29"/>
    <col min="22" max="257" width="10" style="29"/>
    <col min="258" max="258" width="38.625" style="29" customWidth="1"/>
    <col min="259" max="264" width="10.25" style="29" bestFit="1" customWidth="1"/>
    <col min="265" max="265" width="11.25" style="29" bestFit="1" customWidth="1"/>
    <col min="266" max="272" width="11.375" style="29" bestFit="1" customWidth="1"/>
    <col min="273" max="273" width="12.125" style="29" bestFit="1" customWidth="1"/>
    <col min="274" max="274" width="12.25" style="29" bestFit="1" customWidth="1"/>
    <col min="275" max="275" width="12.125" style="29" bestFit="1" customWidth="1"/>
    <col min="276" max="276" width="11.25" style="29" bestFit="1" customWidth="1"/>
    <col min="277" max="513" width="10" style="29"/>
    <col min="514" max="514" width="38.625" style="29" customWidth="1"/>
    <col min="515" max="520" width="10.25" style="29" bestFit="1" customWidth="1"/>
    <col min="521" max="521" width="11.25" style="29" bestFit="1" customWidth="1"/>
    <col min="522" max="528" width="11.375" style="29" bestFit="1" customWidth="1"/>
    <col min="529" max="529" width="12.125" style="29" bestFit="1" customWidth="1"/>
    <col min="530" max="530" width="12.25" style="29" bestFit="1" customWidth="1"/>
    <col min="531" max="531" width="12.125" style="29" bestFit="1" customWidth="1"/>
    <col min="532" max="532" width="11.25" style="29" bestFit="1" customWidth="1"/>
    <col min="533" max="769" width="10" style="29"/>
    <col min="770" max="770" width="38.625" style="29" customWidth="1"/>
    <col min="771" max="776" width="10.25" style="29" bestFit="1" customWidth="1"/>
    <col min="777" max="777" width="11.25" style="29" bestFit="1" customWidth="1"/>
    <col min="778" max="784" width="11.375" style="29" bestFit="1" customWidth="1"/>
    <col min="785" max="785" width="12.125" style="29" bestFit="1" customWidth="1"/>
    <col min="786" max="786" width="12.25" style="29" bestFit="1" customWidth="1"/>
    <col min="787" max="787" width="12.125" style="29" bestFit="1" customWidth="1"/>
    <col min="788" max="788" width="11.25" style="29" bestFit="1" customWidth="1"/>
    <col min="789" max="1025" width="11" style="29"/>
    <col min="1026" max="1026" width="38.625" style="29" customWidth="1"/>
    <col min="1027" max="1032" width="10.25" style="29" bestFit="1" customWidth="1"/>
    <col min="1033" max="1033" width="11.25" style="29" bestFit="1" customWidth="1"/>
    <col min="1034" max="1040" width="11.375" style="29" bestFit="1" customWidth="1"/>
    <col min="1041" max="1041" width="12.125" style="29" bestFit="1" customWidth="1"/>
    <col min="1042" max="1042" width="12.25" style="29" bestFit="1" customWidth="1"/>
    <col min="1043" max="1043" width="12.125" style="29" bestFit="1" customWidth="1"/>
    <col min="1044" max="1044" width="11.25" style="29" bestFit="1" customWidth="1"/>
    <col min="1045" max="1281" width="10" style="29"/>
    <col min="1282" max="1282" width="38.625" style="29" customWidth="1"/>
    <col min="1283" max="1288" width="10.25" style="29" bestFit="1" customWidth="1"/>
    <col min="1289" max="1289" width="11.25" style="29" bestFit="1" customWidth="1"/>
    <col min="1290" max="1296" width="11.375" style="29" bestFit="1" customWidth="1"/>
    <col min="1297" max="1297" width="12.125" style="29" bestFit="1" customWidth="1"/>
    <col min="1298" max="1298" width="12.25" style="29" bestFit="1" customWidth="1"/>
    <col min="1299" max="1299" width="12.125" style="29" bestFit="1" customWidth="1"/>
    <col min="1300" max="1300" width="11.25" style="29" bestFit="1" customWidth="1"/>
    <col min="1301" max="1537" width="10" style="29"/>
    <col min="1538" max="1538" width="38.625" style="29" customWidth="1"/>
    <col min="1539" max="1544" width="10.25" style="29" bestFit="1" customWidth="1"/>
    <col min="1545" max="1545" width="11.25" style="29" bestFit="1" customWidth="1"/>
    <col min="1546" max="1552" width="11.375" style="29" bestFit="1" customWidth="1"/>
    <col min="1553" max="1553" width="12.125" style="29" bestFit="1" customWidth="1"/>
    <col min="1554" max="1554" width="12.25" style="29" bestFit="1" customWidth="1"/>
    <col min="1555" max="1555" width="12.125" style="29" bestFit="1" customWidth="1"/>
    <col min="1556" max="1556" width="11.25" style="29" bestFit="1" customWidth="1"/>
    <col min="1557" max="1793" width="10" style="29"/>
    <col min="1794" max="1794" width="38.625" style="29" customWidth="1"/>
    <col min="1795" max="1800" width="10.25" style="29" bestFit="1" customWidth="1"/>
    <col min="1801" max="1801" width="11.25" style="29" bestFit="1" customWidth="1"/>
    <col min="1802" max="1808" width="11.375" style="29" bestFit="1" customWidth="1"/>
    <col min="1809" max="1809" width="12.125" style="29" bestFit="1" customWidth="1"/>
    <col min="1810" max="1810" width="12.25" style="29" bestFit="1" customWidth="1"/>
    <col min="1811" max="1811" width="12.125" style="29" bestFit="1" customWidth="1"/>
    <col min="1812" max="1812" width="11.25" style="29" bestFit="1" customWidth="1"/>
    <col min="1813" max="2049" width="11" style="29"/>
    <col min="2050" max="2050" width="38.625" style="29" customWidth="1"/>
    <col min="2051" max="2056" width="10.25" style="29" bestFit="1" customWidth="1"/>
    <col min="2057" max="2057" width="11.25" style="29" bestFit="1" customWidth="1"/>
    <col min="2058" max="2064" width="11.375" style="29" bestFit="1" customWidth="1"/>
    <col min="2065" max="2065" width="12.125" style="29" bestFit="1" customWidth="1"/>
    <col min="2066" max="2066" width="12.25" style="29" bestFit="1" customWidth="1"/>
    <col min="2067" max="2067" width="12.125" style="29" bestFit="1" customWidth="1"/>
    <col min="2068" max="2068" width="11.25" style="29" bestFit="1" customWidth="1"/>
    <col min="2069" max="2305" width="10" style="29"/>
    <col min="2306" max="2306" width="38.625" style="29" customWidth="1"/>
    <col min="2307" max="2312" width="10.25" style="29" bestFit="1" customWidth="1"/>
    <col min="2313" max="2313" width="11.25" style="29" bestFit="1" customWidth="1"/>
    <col min="2314" max="2320" width="11.375" style="29" bestFit="1" customWidth="1"/>
    <col min="2321" max="2321" width="12.125" style="29" bestFit="1" customWidth="1"/>
    <col min="2322" max="2322" width="12.25" style="29" bestFit="1" customWidth="1"/>
    <col min="2323" max="2323" width="12.125" style="29" bestFit="1" customWidth="1"/>
    <col min="2324" max="2324" width="11.25" style="29" bestFit="1" customWidth="1"/>
    <col min="2325" max="2561" width="10" style="29"/>
    <col min="2562" max="2562" width="38.625" style="29" customWidth="1"/>
    <col min="2563" max="2568" width="10.25" style="29" bestFit="1" customWidth="1"/>
    <col min="2569" max="2569" width="11.25" style="29" bestFit="1" customWidth="1"/>
    <col min="2570" max="2576" width="11.375" style="29" bestFit="1" customWidth="1"/>
    <col min="2577" max="2577" width="12.125" style="29" bestFit="1" customWidth="1"/>
    <col min="2578" max="2578" width="12.25" style="29" bestFit="1" customWidth="1"/>
    <col min="2579" max="2579" width="12.125" style="29" bestFit="1" customWidth="1"/>
    <col min="2580" max="2580" width="11.25" style="29" bestFit="1" customWidth="1"/>
    <col min="2581" max="2817" width="10" style="29"/>
    <col min="2818" max="2818" width="38.625" style="29" customWidth="1"/>
    <col min="2819" max="2824" width="10.25" style="29" bestFit="1" customWidth="1"/>
    <col min="2825" max="2825" width="11.25" style="29" bestFit="1" customWidth="1"/>
    <col min="2826" max="2832" width="11.375" style="29" bestFit="1" customWidth="1"/>
    <col min="2833" max="2833" width="12.125" style="29" bestFit="1" customWidth="1"/>
    <col min="2834" max="2834" width="12.25" style="29" bestFit="1" customWidth="1"/>
    <col min="2835" max="2835" width="12.125" style="29" bestFit="1" customWidth="1"/>
    <col min="2836" max="2836" width="11.25" style="29" bestFit="1" customWidth="1"/>
    <col min="2837" max="3073" width="11" style="29"/>
    <col min="3074" max="3074" width="38.625" style="29" customWidth="1"/>
    <col min="3075" max="3080" width="10.25" style="29" bestFit="1" customWidth="1"/>
    <col min="3081" max="3081" width="11.25" style="29" bestFit="1" customWidth="1"/>
    <col min="3082" max="3088" width="11.375" style="29" bestFit="1" customWidth="1"/>
    <col min="3089" max="3089" width="12.125" style="29" bestFit="1" customWidth="1"/>
    <col min="3090" max="3090" width="12.25" style="29" bestFit="1" customWidth="1"/>
    <col min="3091" max="3091" width="12.125" style="29" bestFit="1" customWidth="1"/>
    <col min="3092" max="3092" width="11.25" style="29" bestFit="1" customWidth="1"/>
    <col min="3093" max="3329" width="10" style="29"/>
    <col min="3330" max="3330" width="38.625" style="29" customWidth="1"/>
    <col min="3331" max="3336" width="10.25" style="29" bestFit="1" customWidth="1"/>
    <col min="3337" max="3337" width="11.25" style="29" bestFit="1" customWidth="1"/>
    <col min="3338" max="3344" width="11.375" style="29" bestFit="1" customWidth="1"/>
    <col min="3345" max="3345" width="12.125" style="29" bestFit="1" customWidth="1"/>
    <col min="3346" max="3346" width="12.25" style="29" bestFit="1" customWidth="1"/>
    <col min="3347" max="3347" width="12.125" style="29" bestFit="1" customWidth="1"/>
    <col min="3348" max="3348" width="11.25" style="29" bestFit="1" customWidth="1"/>
    <col min="3349" max="3585" width="10" style="29"/>
    <col min="3586" max="3586" width="38.625" style="29" customWidth="1"/>
    <col min="3587" max="3592" width="10.25" style="29" bestFit="1" customWidth="1"/>
    <col min="3593" max="3593" width="11.25" style="29" bestFit="1" customWidth="1"/>
    <col min="3594" max="3600" width="11.375" style="29" bestFit="1" customWidth="1"/>
    <col min="3601" max="3601" width="12.125" style="29" bestFit="1" customWidth="1"/>
    <col min="3602" max="3602" width="12.25" style="29" bestFit="1" customWidth="1"/>
    <col min="3603" max="3603" width="12.125" style="29" bestFit="1" customWidth="1"/>
    <col min="3604" max="3604" width="11.25" style="29" bestFit="1" customWidth="1"/>
    <col min="3605" max="3841" width="10" style="29"/>
    <col min="3842" max="3842" width="38.625" style="29" customWidth="1"/>
    <col min="3843" max="3848" width="10.25" style="29" bestFit="1" customWidth="1"/>
    <col min="3849" max="3849" width="11.25" style="29" bestFit="1" customWidth="1"/>
    <col min="3850" max="3856" width="11.375" style="29" bestFit="1" customWidth="1"/>
    <col min="3857" max="3857" width="12.125" style="29" bestFit="1" customWidth="1"/>
    <col min="3858" max="3858" width="12.25" style="29" bestFit="1" customWidth="1"/>
    <col min="3859" max="3859" width="12.125" style="29" bestFit="1" customWidth="1"/>
    <col min="3860" max="3860" width="11.25" style="29" bestFit="1" customWidth="1"/>
    <col min="3861" max="4097" width="11" style="29"/>
    <col min="4098" max="4098" width="38.625" style="29" customWidth="1"/>
    <col min="4099" max="4104" width="10.25" style="29" bestFit="1" customWidth="1"/>
    <col min="4105" max="4105" width="11.25" style="29" bestFit="1" customWidth="1"/>
    <col min="4106" max="4112" width="11.375" style="29" bestFit="1" customWidth="1"/>
    <col min="4113" max="4113" width="12.125" style="29" bestFit="1" customWidth="1"/>
    <col min="4114" max="4114" width="12.25" style="29" bestFit="1" customWidth="1"/>
    <col min="4115" max="4115" width="12.125" style="29" bestFit="1" customWidth="1"/>
    <col min="4116" max="4116" width="11.25" style="29" bestFit="1" customWidth="1"/>
    <col min="4117" max="4353" width="10" style="29"/>
    <col min="4354" max="4354" width="38.625" style="29" customWidth="1"/>
    <col min="4355" max="4360" width="10.25" style="29" bestFit="1" customWidth="1"/>
    <col min="4361" max="4361" width="11.25" style="29" bestFit="1" customWidth="1"/>
    <col min="4362" max="4368" width="11.375" style="29" bestFit="1" customWidth="1"/>
    <col min="4369" max="4369" width="12.125" style="29" bestFit="1" customWidth="1"/>
    <col min="4370" max="4370" width="12.25" style="29" bestFit="1" customWidth="1"/>
    <col min="4371" max="4371" width="12.125" style="29" bestFit="1" customWidth="1"/>
    <col min="4372" max="4372" width="11.25" style="29" bestFit="1" customWidth="1"/>
    <col min="4373" max="4609" width="10" style="29"/>
    <col min="4610" max="4610" width="38.625" style="29" customWidth="1"/>
    <col min="4611" max="4616" width="10.25" style="29" bestFit="1" customWidth="1"/>
    <col min="4617" max="4617" width="11.25" style="29" bestFit="1" customWidth="1"/>
    <col min="4618" max="4624" width="11.375" style="29" bestFit="1" customWidth="1"/>
    <col min="4625" max="4625" width="12.125" style="29" bestFit="1" customWidth="1"/>
    <col min="4626" max="4626" width="12.25" style="29" bestFit="1" customWidth="1"/>
    <col min="4627" max="4627" width="12.125" style="29" bestFit="1" customWidth="1"/>
    <col min="4628" max="4628" width="11.25" style="29" bestFit="1" customWidth="1"/>
    <col min="4629" max="4865" width="10" style="29"/>
    <col min="4866" max="4866" width="38.625" style="29" customWidth="1"/>
    <col min="4867" max="4872" width="10.25" style="29" bestFit="1" customWidth="1"/>
    <col min="4873" max="4873" width="11.25" style="29" bestFit="1" customWidth="1"/>
    <col min="4874" max="4880" width="11.375" style="29" bestFit="1" customWidth="1"/>
    <col min="4881" max="4881" width="12.125" style="29" bestFit="1" customWidth="1"/>
    <col min="4882" max="4882" width="12.25" style="29" bestFit="1" customWidth="1"/>
    <col min="4883" max="4883" width="12.125" style="29" bestFit="1" customWidth="1"/>
    <col min="4884" max="4884" width="11.25" style="29" bestFit="1" customWidth="1"/>
    <col min="4885" max="5121" width="11" style="29"/>
    <col min="5122" max="5122" width="38.625" style="29" customWidth="1"/>
    <col min="5123" max="5128" width="10.25" style="29" bestFit="1" customWidth="1"/>
    <col min="5129" max="5129" width="11.25" style="29" bestFit="1" customWidth="1"/>
    <col min="5130" max="5136" width="11.375" style="29" bestFit="1" customWidth="1"/>
    <col min="5137" max="5137" width="12.125" style="29" bestFit="1" customWidth="1"/>
    <col min="5138" max="5138" width="12.25" style="29" bestFit="1" customWidth="1"/>
    <col min="5139" max="5139" width="12.125" style="29" bestFit="1" customWidth="1"/>
    <col min="5140" max="5140" width="11.25" style="29" bestFit="1" customWidth="1"/>
    <col min="5141" max="5377" width="10" style="29"/>
    <col min="5378" max="5378" width="38.625" style="29" customWidth="1"/>
    <col min="5379" max="5384" width="10.25" style="29" bestFit="1" customWidth="1"/>
    <col min="5385" max="5385" width="11.25" style="29" bestFit="1" customWidth="1"/>
    <col min="5386" max="5392" width="11.375" style="29" bestFit="1" customWidth="1"/>
    <col min="5393" max="5393" width="12.125" style="29" bestFit="1" customWidth="1"/>
    <col min="5394" max="5394" width="12.25" style="29" bestFit="1" customWidth="1"/>
    <col min="5395" max="5395" width="12.125" style="29" bestFit="1" customWidth="1"/>
    <col min="5396" max="5396" width="11.25" style="29" bestFit="1" customWidth="1"/>
    <col min="5397" max="5633" width="10" style="29"/>
    <col min="5634" max="5634" width="38.625" style="29" customWidth="1"/>
    <col min="5635" max="5640" width="10.25" style="29" bestFit="1" customWidth="1"/>
    <col min="5641" max="5641" width="11.25" style="29" bestFit="1" customWidth="1"/>
    <col min="5642" max="5648" width="11.375" style="29" bestFit="1" customWidth="1"/>
    <col min="5649" max="5649" width="12.125" style="29" bestFit="1" customWidth="1"/>
    <col min="5650" max="5650" width="12.25" style="29" bestFit="1" customWidth="1"/>
    <col min="5651" max="5651" width="12.125" style="29" bestFit="1" customWidth="1"/>
    <col min="5652" max="5652" width="11.25" style="29" bestFit="1" customWidth="1"/>
    <col min="5653" max="5889" width="10" style="29"/>
    <col min="5890" max="5890" width="38.625" style="29" customWidth="1"/>
    <col min="5891" max="5896" width="10.25" style="29" bestFit="1" customWidth="1"/>
    <col min="5897" max="5897" width="11.25" style="29" bestFit="1" customWidth="1"/>
    <col min="5898" max="5904" width="11.375" style="29" bestFit="1" customWidth="1"/>
    <col min="5905" max="5905" width="12.125" style="29" bestFit="1" customWidth="1"/>
    <col min="5906" max="5906" width="12.25" style="29" bestFit="1" customWidth="1"/>
    <col min="5907" max="5907" width="12.125" style="29" bestFit="1" customWidth="1"/>
    <col min="5908" max="5908" width="11.25" style="29" bestFit="1" customWidth="1"/>
    <col min="5909" max="6145" width="11" style="29"/>
    <col min="6146" max="6146" width="38.625" style="29" customWidth="1"/>
    <col min="6147" max="6152" width="10.25" style="29" bestFit="1" customWidth="1"/>
    <col min="6153" max="6153" width="11.25" style="29" bestFit="1" customWidth="1"/>
    <col min="6154" max="6160" width="11.375" style="29" bestFit="1" customWidth="1"/>
    <col min="6161" max="6161" width="12.125" style="29" bestFit="1" customWidth="1"/>
    <col min="6162" max="6162" width="12.25" style="29" bestFit="1" customWidth="1"/>
    <col min="6163" max="6163" width="12.125" style="29" bestFit="1" customWidth="1"/>
    <col min="6164" max="6164" width="11.25" style="29" bestFit="1" customWidth="1"/>
    <col min="6165" max="6401" width="10" style="29"/>
    <col min="6402" max="6402" width="38.625" style="29" customWidth="1"/>
    <col min="6403" max="6408" width="10.25" style="29" bestFit="1" customWidth="1"/>
    <col min="6409" max="6409" width="11.25" style="29" bestFit="1" customWidth="1"/>
    <col min="6410" max="6416" width="11.375" style="29" bestFit="1" customWidth="1"/>
    <col min="6417" max="6417" width="12.125" style="29" bestFit="1" customWidth="1"/>
    <col min="6418" max="6418" width="12.25" style="29" bestFit="1" customWidth="1"/>
    <col min="6419" max="6419" width="12.125" style="29" bestFit="1" customWidth="1"/>
    <col min="6420" max="6420" width="11.25" style="29" bestFit="1" customWidth="1"/>
    <col min="6421" max="6657" width="10" style="29"/>
    <col min="6658" max="6658" width="38.625" style="29" customWidth="1"/>
    <col min="6659" max="6664" width="10.25" style="29" bestFit="1" customWidth="1"/>
    <col min="6665" max="6665" width="11.25" style="29" bestFit="1" customWidth="1"/>
    <col min="6666" max="6672" width="11.375" style="29" bestFit="1" customWidth="1"/>
    <col min="6673" max="6673" width="12.125" style="29" bestFit="1" customWidth="1"/>
    <col min="6674" max="6674" width="12.25" style="29" bestFit="1" customWidth="1"/>
    <col min="6675" max="6675" width="12.125" style="29" bestFit="1" customWidth="1"/>
    <col min="6676" max="6676" width="11.25" style="29" bestFit="1" customWidth="1"/>
    <col min="6677" max="6913" width="10" style="29"/>
    <col min="6914" max="6914" width="38.625" style="29" customWidth="1"/>
    <col min="6915" max="6920" width="10.25" style="29" bestFit="1" customWidth="1"/>
    <col min="6921" max="6921" width="11.25" style="29" bestFit="1" customWidth="1"/>
    <col min="6922" max="6928" width="11.375" style="29" bestFit="1" customWidth="1"/>
    <col min="6929" max="6929" width="12.125" style="29" bestFit="1" customWidth="1"/>
    <col min="6930" max="6930" width="12.25" style="29" bestFit="1" customWidth="1"/>
    <col min="6931" max="6931" width="12.125" style="29" bestFit="1" customWidth="1"/>
    <col min="6932" max="6932" width="11.25" style="29" bestFit="1" customWidth="1"/>
    <col min="6933" max="7169" width="11" style="29"/>
    <col min="7170" max="7170" width="38.625" style="29" customWidth="1"/>
    <col min="7171" max="7176" width="10.25" style="29" bestFit="1" customWidth="1"/>
    <col min="7177" max="7177" width="11.25" style="29" bestFit="1" customWidth="1"/>
    <col min="7178" max="7184" width="11.375" style="29" bestFit="1" customWidth="1"/>
    <col min="7185" max="7185" width="12.125" style="29" bestFit="1" customWidth="1"/>
    <col min="7186" max="7186" width="12.25" style="29" bestFit="1" customWidth="1"/>
    <col min="7187" max="7187" width="12.125" style="29" bestFit="1" customWidth="1"/>
    <col min="7188" max="7188" width="11.25" style="29" bestFit="1" customWidth="1"/>
    <col min="7189" max="7425" width="10" style="29"/>
    <col min="7426" max="7426" width="38.625" style="29" customWidth="1"/>
    <col min="7427" max="7432" width="10.25" style="29" bestFit="1" customWidth="1"/>
    <col min="7433" max="7433" width="11.25" style="29" bestFit="1" customWidth="1"/>
    <col min="7434" max="7440" width="11.375" style="29" bestFit="1" customWidth="1"/>
    <col min="7441" max="7441" width="12.125" style="29" bestFit="1" customWidth="1"/>
    <col min="7442" max="7442" width="12.25" style="29" bestFit="1" customWidth="1"/>
    <col min="7443" max="7443" width="12.125" style="29" bestFit="1" customWidth="1"/>
    <col min="7444" max="7444" width="11.25" style="29" bestFit="1" customWidth="1"/>
    <col min="7445" max="7681" width="10" style="29"/>
    <col min="7682" max="7682" width="38.625" style="29" customWidth="1"/>
    <col min="7683" max="7688" width="10.25" style="29" bestFit="1" customWidth="1"/>
    <col min="7689" max="7689" width="11.25" style="29" bestFit="1" customWidth="1"/>
    <col min="7690" max="7696" width="11.375" style="29" bestFit="1" customWidth="1"/>
    <col min="7697" max="7697" width="12.125" style="29" bestFit="1" customWidth="1"/>
    <col min="7698" max="7698" width="12.25" style="29" bestFit="1" customWidth="1"/>
    <col min="7699" max="7699" width="12.125" style="29" bestFit="1" customWidth="1"/>
    <col min="7700" max="7700" width="11.25" style="29" bestFit="1" customWidth="1"/>
    <col min="7701" max="7937" width="10" style="29"/>
    <col min="7938" max="7938" width="38.625" style="29" customWidth="1"/>
    <col min="7939" max="7944" width="10.25" style="29" bestFit="1" customWidth="1"/>
    <col min="7945" max="7945" width="11.25" style="29" bestFit="1" customWidth="1"/>
    <col min="7946" max="7952" width="11.375" style="29" bestFit="1" customWidth="1"/>
    <col min="7953" max="7953" width="12.125" style="29" bestFit="1" customWidth="1"/>
    <col min="7954" max="7954" width="12.25" style="29" bestFit="1" customWidth="1"/>
    <col min="7955" max="7955" width="12.125" style="29" bestFit="1" customWidth="1"/>
    <col min="7956" max="7956" width="11.25" style="29" bestFit="1" customWidth="1"/>
    <col min="7957" max="8193" width="11" style="29"/>
    <col min="8194" max="8194" width="38.625" style="29" customWidth="1"/>
    <col min="8195" max="8200" width="10.25" style="29" bestFit="1" customWidth="1"/>
    <col min="8201" max="8201" width="11.25" style="29" bestFit="1" customWidth="1"/>
    <col min="8202" max="8208" width="11.375" style="29" bestFit="1" customWidth="1"/>
    <col min="8209" max="8209" width="12.125" style="29" bestFit="1" customWidth="1"/>
    <col min="8210" max="8210" width="12.25" style="29" bestFit="1" customWidth="1"/>
    <col min="8211" max="8211" width="12.125" style="29" bestFit="1" customWidth="1"/>
    <col min="8212" max="8212" width="11.25" style="29" bestFit="1" customWidth="1"/>
    <col min="8213" max="8449" width="10" style="29"/>
    <col min="8450" max="8450" width="38.625" style="29" customWidth="1"/>
    <col min="8451" max="8456" width="10.25" style="29" bestFit="1" customWidth="1"/>
    <col min="8457" max="8457" width="11.25" style="29" bestFit="1" customWidth="1"/>
    <col min="8458" max="8464" width="11.375" style="29" bestFit="1" customWidth="1"/>
    <col min="8465" max="8465" width="12.125" style="29" bestFit="1" customWidth="1"/>
    <col min="8466" max="8466" width="12.25" style="29" bestFit="1" customWidth="1"/>
    <col min="8467" max="8467" width="12.125" style="29" bestFit="1" customWidth="1"/>
    <col min="8468" max="8468" width="11.25" style="29" bestFit="1" customWidth="1"/>
    <col min="8469" max="8705" width="10" style="29"/>
    <col min="8706" max="8706" width="38.625" style="29" customWidth="1"/>
    <col min="8707" max="8712" width="10.25" style="29" bestFit="1" customWidth="1"/>
    <col min="8713" max="8713" width="11.25" style="29" bestFit="1" customWidth="1"/>
    <col min="8714" max="8720" width="11.375" style="29" bestFit="1" customWidth="1"/>
    <col min="8721" max="8721" width="12.125" style="29" bestFit="1" customWidth="1"/>
    <col min="8722" max="8722" width="12.25" style="29" bestFit="1" customWidth="1"/>
    <col min="8723" max="8723" width="12.125" style="29" bestFit="1" customWidth="1"/>
    <col min="8724" max="8724" width="11.25" style="29" bestFit="1" customWidth="1"/>
    <col min="8725" max="8961" width="10" style="29"/>
    <col min="8962" max="8962" width="38.625" style="29" customWidth="1"/>
    <col min="8963" max="8968" width="10.25" style="29" bestFit="1" customWidth="1"/>
    <col min="8969" max="8969" width="11.25" style="29" bestFit="1" customWidth="1"/>
    <col min="8970" max="8976" width="11.375" style="29" bestFit="1" customWidth="1"/>
    <col min="8977" max="8977" width="12.125" style="29" bestFit="1" customWidth="1"/>
    <col min="8978" max="8978" width="12.25" style="29" bestFit="1" customWidth="1"/>
    <col min="8979" max="8979" width="12.125" style="29" bestFit="1" customWidth="1"/>
    <col min="8980" max="8980" width="11.25" style="29" bestFit="1" customWidth="1"/>
    <col min="8981" max="9217" width="11" style="29"/>
    <col min="9218" max="9218" width="38.625" style="29" customWidth="1"/>
    <col min="9219" max="9224" width="10.25" style="29" bestFit="1" customWidth="1"/>
    <col min="9225" max="9225" width="11.25" style="29" bestFit="1" customWidth="1"/>
    <col min="9226" max="9232" width="11.375" style="29" bestFit="1" customWidth="1"/>
    <col min="9233" max="9233" width="12.125" style="29" bestFit="1" customWidth="1"/>
    <col min="9234" max="9234" width="12.25" style="29" bestFit="1" customWidth="1"/>
    <col min="9235" max="9235" width="12.125" style="29" bestFit="1" customWidth="1"/>
    <col min="9236" max="9236" width="11.25" style="29" bestFit="1" customWidth="1"/>
    <col min="9237" max="9473" width="10" style="29"/>
    <col min="9474" max="9474" width="38.625" style="29" customWidth="1"/>
    <col min="9475" max="9480" width="10.25" style="29" bestFit="1" customWidth="1"/>
    <col min="9481" max="9481" width="11.25" style="29" bestFit="1" customWidth="1"/>
    <col min="9482" max="9488" width="11.375" style="29" bestFit="1" customWidth="1"/>
    <col min="9489" max="9489" width="12.125" style="29" bestFit="1" customWidth="1"/>
    <col min="9490" max="9490" width="12.25" style="29" bestFit="1" customWidth="1"/>
    <col min="9491" max="9491" width="12.125" style="29" bestFit="1" customWidth="1"/>
    <col min="9492" max="9492" width="11.25" style="29" bestFit="1" customWidth="1"/>
    <col min="9493" max="9729" width="10" style="29"/>
    <col min="9730" max="9730" width="38.625" style="29" customWidth="1"/>
    <col min="9731" max="9736" width="10.25" style="29" bestFit="1" customWidth="1"/>
    <col min="9737" max="9737" width="11.25" style="29" bestFit="1" customWidth="1"/>
    <col min="9738" max="9744" width="11.375" style="29" bestFit="1" customWidth="1"/>
    <col min="9745" max="9745" width="12.125" style="29" bestFit="1" customWidth="1"/>
    <col min="9746" max="9746" width="12.25" style="29" bestFit="1" customWidth="1"/>
    <col min="9747" max="9747" width="12.125" style="29" bestFit="1" customWidth="1"/>
    <col min="9748" max="9748" width="11.25" style="29" bestFit="1" customWidth="1"/>
    <col min="9749" max="9985" width="10" style="29"/>
    <col min="9986" max="9986" width="38.625" style="29" customWidth="1"/>
    <col min="9987" max="9992" width="10.25" style="29" bestFit="1" customWidth="1"/>
    <col min="9993" max="9993" width="11.25" style="29" bestFit="1" customWidth="1"/>
    <col min="9994" max="10000" width="11.375" style="29" bestFit="1" customWidth="1"/>
    <col min="10001" max="10001" width="12.125" style="29" bestFit="1" customWidth="1"/>
    <col min="10002" max="10002" width="12.25" style="29" bestFit="1" customWidth="1"/>
    <col min="10003" max="10003" width="12.125" style="29" bestFit="1" customWidth="1"/>
    <col min="10004" max="10004" width="11.25" style="29" bestFit="1" customWidth="1"/>
    <col min="10005" max="10241" width="11" style="29"/>
    <col min="10242" max="10242" width="38.625" style="29" customWidth="1"/>
    <col min="10243" max="10248" width="10.25" style="29" bestFit="1" customWidth="1"/>
    <col min="10249" max="10249" width="11.25" style="29" bestFit="1" customWidth="1"/>
    <col min="10250" max="10256" width="11.375" style="29" bestFit="1" customWidth="1"/>
    <col min="10257" max="10257" width="12.125" style="29" bestFit="1" customWidth="1"/>
    <col min="10258" max="10258" width="12.25" style="29" bestFit="1" customWidth="1"/>
    <col min="10259" max="10259" width="12.125" style="29" bestFit="1" customWidth="1"/>
    <col min="10260" max="10260" width="11.25" style="29" bestFit="1" customWidth="1"/>
    <col min="10261" max="10497" width="10" style="29"/>
    <col min="10498" max="10498" width="38.625" style="29" customWidth="1"/>
    <col min="10499" max="10504" width="10.25" style="29" bestFit="1" customWidth="1"/>
    <col min="10505" max="10505" width="11.25" style="29" bestFit="1" customWidth="1"/>
    <col min="10506" max="10512" width="11.375" style="29" bestFit="1" customWidth="1"/>
    <col min="10513" max="10513" width="12.125" style="29" bestFit="1" customWidth="1"/>
    <col min="10514" max="10514" width="12.25" style="29" bestFit="1" customWidth="1"/>
    <col min="10515" max="10515" width="12.125" style="29" bestFit="1" customWidth="1"/>
    <col min="10516" max="10516" width="11.25" style="29" bestFit="1" customWidth="1"/>
    <col min="10517" max="10753" width="10" style="29"/>
    <col min="10754" max="10754" width="38.625" style="29" customWidth="1"/>
    <col min="10755" max="10760" width="10.25" style="29" bestFit="1" customWidth="1"/>
    <col min="10761" max="10761" width="11.25" style="29" bestFit="1" customWidth="1"/>
    <col min="10762" max="10768" width="11.375" style="29" bestFit="1" customWidth="1"/>
    <col min="10769" max="10769" width="12.125" style="29" bestFit="1" customWidth="1"/>
    <col min="10770" max="10770" width="12.25" style="29" bestFit="1" customWidth="1"/>
    <col min="10771" max="10771" width="12.125" style="29" bestFit="1" customWidth="1"/>
    <col min="10772" max="10772" width="11.25" style="29" bestFit="1" customWidth="1"/>
    <col min="10773" max="11009" width="10" style="29"/>
    <col min="11010" max="11010" width="38.625" style="29" customWidth="1"/>
    <col min="11011" max="11016" width="10.25" style="29" bestFit="1" customWidth="1"/>
    <col min="11017" max="11017" width="11.25" style="29" bestFit="1" customWidth="1"/>
    <col min="11018" max="11024" width="11.375" style="29" bestFit="1" customWidth="1"/>
    <col min="11025" max="11025" width="12.125" style="29" bestFit="1" customWidth="1"/>
    <col min="11026" max="11026" width="12.25" style="29" bestFit="1" customWidth="1"/>
    <col min="11027" max="11027" width="12.125" style="29" bestFit="1" customWidth="1"/>
    <col min="11028" max="11028" width="11.25" style="29" bestFit="1" customWidth="1"/>
    <col min="11029" max="11265" width="11" style="29"/>
    <col min="11266" max="11266" width="38.625" style="29" customWidth="1"/>
    <col min="11267" max="11272" width="10.25" style="29" bestFit="1" customWidth="1"/>
    <col min="11273" max="11273" width="11.25" style="29" bestFit="1" customWidth="1"/>
    <col min="11274" max="11280" width="11.375" style="29" bestFit="1" customWidth="1"/>
    <col min="11281" max="11281" width="12.125" style="29" bestFit="1" customWidth="1"/>
    <col min="11282" max="11282" width="12.25" style="29" bestFit="1" customWidth="1"/>
    <col min="11283" max="11283" width="12.125" style="29" bestFit="1" customWidth="1"/>
    <col min="11284" max="11284" width="11.25" style="29" bestFit="1" customWidth="1"/>
    <col min="11285" max="11521" width="10" style="29"/>
    <col min="11522" max="11522" width="38.625" style="29" customWidth="1"/>
    <col min="11523" max="11528" width="10.25" style="29" bestFit="1" customWidth="1"/>
    <col min="11529" max="11529" width="11.25" style="29" bestFit="1" customWidth="1"/>
    <col min="11530" max="11536" width="11.375" style="29" bestFit="1" customWidth="1"/>
    <col min="11537" max="11537" width="12.125" style="29" bestFit="1" customWidth="1"/>
    <col min="11538" max="11538" width="12.25" style="29" bestFit="1" customWidth="1"/>
    <col min="11539" max="11539" width="12.125" style="29" bestFit="1" customWidth="1"/>
    <col min="11540" max="11540" width="11.25" style="29" bestFit="1" customWidth="1"/>
    <col min="11541" max="11777" width="10" style="29"/>
    <col min="11778" max="11778" width="38.625" style="29" customWidth="1"/>
    <col min="11779" max="11784" width="10.25" style="29" bestFit="1" customWidth="1"/>
    <col min="11785" max="11785" width="11.25" style="29" bestFit="1" customWidth="1"/>
    <col min="11786" max="11792" width="11.375" style="29" bestFit="1" customWidth="1"/>
    <col min="11793" max="11793" width="12.125" style="29" bestFit="1" customWidth="1"/>
    <col min="11794" max="11794" width="12.25" style="29" bestFit="1" customWidth="1"/>
    <col min="11795" max="11795" width="12.125" style="29" bestFit="1" customWidth="1"/>
    <col min="11796" max="11796" width="11.25" style="29" bestFit="1" customWidth="1"/>
    <col min="11797" max="12033" width="10" style="29"/>
    <col min="12034" max="12034" width="38.625" style="29" customWidth="1"/>
    <col min="12035" max="12040" width="10.25" style="29" bestFit="1" customWidth="1"/>
    <col min="12041" max="12041" width="11.25" style="29" bestFit="1" customWidth="1"/>
    <col min="12042" max="12048" width="11.375" style="29" bestFit="1" customWidth="1"/>
    <col min="12049" max="12049" width="12.125" style="29" bestFit="1" customWidth="1"/>
    <col min="12050" max="12050" width="12.25" style="29" bestFit="1" customWidth="1"/>
    <col min="12051" max="12051" width="12.125" style="29" bestFit="1" customWidth="1"/>
    <col min="12052" max="12052" width="11.25" style="29" bestFit="1" customWidth="1"/>
    <col min="12053" max="12289" width="11" style="29"/>
    <col min="12290" max="12290" width="38.625" style="29" customWidth="1"/>
    <col min="12291" max="12296" width="10.25" style="29" bestFit="1" customWidth="1"/>
    <col min="12297" max="12297" width="11.25" style="29" bestFit="1" customWidth="1"/>
    <col min="12298" max="12304" width="11.375" style="29" bestFit="1" customWidth="1"/>
    <col min="12305" max="12305" width="12.125" style="29" bestFit="1" customWidth="1"/>
    <col min="12306" max="12306" width="12.25" style="29" bestFit="1" customWidth="1"/>
    <col min="12307" max="12307" width="12.125" style="29" bestFit="1" customWidth="1"/>
    <col min="12308" max="12308" width="11.25" style="29" bestFit="1" customWidth="1"/>
    <col min="12309" max="12545" width="10" style="29"/>
    <col min="12546" max="12546" width="38.625" style="29" customWidth="1"/>
    <col min="12547" max="12552" width="10.25" style="29" bestFit="1" customWidth="1"/>
    <col min="12553" max="12553" width="11.25" style="29" bestFit="1" customWidth="1"/>
    <col min="12554" max="12560" width="11.375" style="29" bestFit="1" customWidth="1"/>
    <col min="12561" max="12561" width="12.125" style="29" bestFit="1" customWidth="1"/>
    <col min="12562" max="12562" width="12.25" style="29" bestFit="1" customWidth="1"/>
    <col min="12563" max="12563" width="12.125" style="29" bestFit="1" customWidth="1"/>
    <col min="12564" max="12564" width="11.25" style="29" bestFit="1" customWidth="1"/>
    <col min="12565" max="12801" width="10" style="29"/>
    <col min="12802" max="12802" width="38.625" style="29" customWidth="1"/>
    <col min="12803" max="12808" width="10.25" style="29" bestFit="1" customWidth="1"/>
    <col min="12809" max="12809" width="11.25" style="29" bestFit="1" customWidth="1"/>
    <col min="12810" max="12816" width="11.375" style="29" bestFit="1" customWidth="1"/>
    <col min="12817" max="12817" width="12.125" style="29" bestFit="1" customWidth="1"/>
    <col min="12818" max="12818" width="12.25" style="29" bestFit="1" customWidth="1"/>
    <col min="12819" max="12819" width="12.125" style="29" bestFit="1" customWidth="1"/>
    <col min="12820" max="12820" width="11.25" style="29" bestFit="1" customWidth="1"/>
    <col min="12821" max="13057" width="10" style="29"/>
    <col min="13058" max="13058" width="38.625" style="29" customWidth="1"/>
    <col min="13059" max="13064" width="10.25" style="29" bestFit="1" customWidth="1"/>
    <col min="13065" max="13065" width="11.25" style="29" bestFit="1" customWidth="1"/>
    <col min="13066" max="13072" width="11.375" style="29" bestFit="1" customWidth="1"/>
    <col min="13073" max="13073" width="12.125" style="29" bestFit="1" customWidth="1"/>
    <col min="13074" max="13074" width="12.25" style="29" bestFit="1" customWidth="1"/>
    <col min="13075" max="13075" width="12.125" style="29" bestFit="1" customWidth="1"/>
    <col min="13076" max="13076" width="11.25" style="29" bestFit="1" customWidth="1"/>
    <col min="13077" max="13313" width="11" style="29"/>
    <col min="13314" max="13314" width="38.625" style="29" customWidth="1"/>
    <col min="13315" max="13320" width="10.25" style="29" bestFit="1" customWidth="1"/>
    <col min="13321" max="13321" width="11.25" style="29" bestFit="1" customWidth="1"/>
    <col min="13322" max="13328" width="11.375" style="29" bestFit="1" customWidth="1"/>
    <col min="13329" max="13329" width="12.125" style="29" bestFit="1" customWidth="1"/>
    <col min="13330" max="13330" width="12.25" style="29" bestFit="1" customWidth="1"/>
    <col min="13331" max="13331" width="12.125" style="29" bestFit="1" customWidth="1"/>
    <col min="13332" max="13332" width="11.25" style="29" bestFit="1" customWidth="1"/>
    <col min="13333" max="13569" width="10" style="29"/>
    <col min="13570" max="13570" width="38.625" style="29" customWidth="1"/>
    <col min="13571" max="13576" width="10.25" style="29" bestFit="1" customWidth="1"/>
    <col min="13577" max="13577" width="11.25" style="29" bestFit="1" customWidth="1"/>
    <col min="13578" max="13584" width="11.375" style="29" bestFit="1" customWidth="1"/>
    <col min="13585" max="13585" width="12.125" style="29" bestFit="1" customWidth="1"/>
    <col min="13586" max="13586" width="12.25" style="29" bestFit="1" customWidth="1"/>
    <col min="13587" max="13587" width="12.125" style="29" bestFit="1" customWidth="1"/>
    <col min="13588" max="13588" width="11.25" style="29" bestFit="1" customWidth="1"/>
    <col min="13589" max="13825" width="10" style="29"/>
    <col min="13826" max="13826" width="38.625" style="29" customWidth="1"/>
    <col min="13827" max="13832" width="10.25" style="29" bestFit="1" customWidth="1"/>
    <col min="13833" max="13833" width="11.25" style="29" bestFit="1" customWidth="1"/>
    <col min="13834" max="13840" width="11.375" style="29" bestFit="1" customWidth="1"/>
    <col min="13841" max="13841" width="12.125" style="29" bestFit="1" customWidth="1"/>
    <col min="13842" max="13842" width="12.25" style="29" bestFit="1" customWidth="1"/>
    <col min="13843" max="13843" width="12.125" style="29" bestFit="1" customWidth="1"/>
    <col min="13844" max="13844" width="11.25" style="29" bestFit="1" customWidth="1"/>
    <col min="13845" max="14081" width="10" style="29"/>
    <col min="14082" max="14082" width="38.625" style="29" customWidth="1"/>
    <col min="14083" max="14088" width="10.25" style="29" bestFit="1" customWidth="1"/>
    <col min="14089" max="14089" width="11.25" style="29" bestFit="1" customWidth="1"/>
    <col min="14090" max="14096" width="11.375" style="29" bestFit="1" customWidth="1"/>
    <col min="14097" max="14097" width="12.125" style="29" bestFit="1" customWidth="1"/>
    <col min="14098" max="14098" width="12.25" style="29" bestFit="1" customWidth="1"/>
    <col min="14099" max="14099" width="12.125" style="29" bestFit="1" customWidth="1"/>
    <col min="14100" max="14100" width="11.25" style="29" bestFit="1" customWidth="1"/>
    <col min="14101" max="14337" width="11" style="29"/>
    <col min="14338" max="14338" width="38.625" style="29" customWidth="1"/>
    <col min="14339" max="14344" width="10.25" style="29" bestFit="1" customWidth="1"/>
    <col min="14345" max="14345" width="11.25" style="29" bestFit="1" customWidth="1"/>
    <col min="14346" max="14352" width="11.375" style="29" bestFit="1" customWidth="1"/>
    <col min="14353" max="14353" width="12.125" style="29" bestFit="1" customWidth="1"/>
    <col min="14354" max="14354" width="12.25" style="29" bestFit="1" customWidth="1"/>
    <col min="14355" max="14355" width="12.125" style="29" bestFit="1" customWidth="1"/>
    <col min="14356" max="14356" width="11.25" style="29" bestFit="1" customWidth="1"/>
    <col min="14357" max="14593" width="10" style="29"/>
    <col min="14594" max="14594" width="38.625" style="29" customWidth="1"/>
    <col min="14595" max="14600" width="10.25" style="29" bestFit="1" customWidth="1"/>
    <col min="14601" max="14601" width="11.25" style="29" bestFit="1" customWidth="1"/>
    <col min="14602" max="14608" width="11.375" style="29" bestFit="1" customWidth="1"/>
    <col min="14609" max="14609" width="12.125" style="29" bestFit="1" customWidth="1"/>
    <col min="14610" max="14610" width="12.25" style="29" bestFit="1" customWidth="1"/>
    <col min="14611" max="14611" width="12.125" style="29" bestFit="1" customWidth="1"/>
    <col min="14612" max="14612" width="11.25" style="29" bestFit="1" customWidth="1"/>
    <col min="14613" max="14849" width="10" style="29"/>
    <col min="14850" max="14850" width="38.625" style="29" customWidth="1"/>
    <col min="14851" max="14856" width="10.25" style="29" bestFit="1" customWidth="1"/>
    <col min="14857" max="14857" width="11.25" style="29" bestFit="1" customWidth="1"/>
    <col min="14858" max="14864" width="11.375" style="29" bestFit="1" customWidth="1"/>
    <col min="14865" max="14865" width="12.125" style="29" bestFit="1" customWidth="1"/>
    <col min="14866" max="14866" width="12.25" style="29" bestFit="1" customWidth="1"/>
    <col min="14867" max="14867" width="12.125" style="29" bestFit="1" customWidth="1"/>
    <col min="14868" max="14868" width="11.25" style="29" bestFit="1" customWidth="1"/>
    <col min="14869" max="15105" width="10" style="29"/>
    <col min="15106" max="15106" width="38.625" style="29" customWidth="1"/>
    <col min="15107" max="15112" width="10.25" style="29" bestFit="1" customWidth="1"/>
    <col min="15113" max="15113" width="11.25" style="29" bestFit="1" customWidth="1"/>
    <col min="15114" max="15120" width="11.375" style="29" bestFit="1" customWidth="1"/>
    <col min="15121" max="15121" width="12.125" style="29" bestFit="1" customWidth="1"/>
    <col min="15122" max="15122" width="12.25" style="29" bestFit="1" customWidth="1"/>
    <col min="15123" max="15123" width="12.125" style="29" bestFit="1" customWidth="1"/>
    <col min="15124" max="15124" width="11.25" style="29" bestFit="1" customWidth="1"/>
    <col min="15125" max="15361" width="11" style="29"/>
    <col min="15362" max="15362" width="38.625" style="29" customWidth="1"/>
    <col min="15363" max="15368" width="10.25" style="29" bestFit="1" customWidth="1"/>
    <col min="15369" max="15369" width="11.25" style="29" bestFit="1" customWidth="1"/>
    <col min="15370" max="15376" width="11.375" style="29" bestFit="1" customWidth="1"/>
    <col min="15377" max="15377" width="12.125" style="29" bestFit="1" customWidth="1"/>
    <col min="15378" max="15378" width="12.25" style="29" bestFit="1" customWidth="1"/>
    <col min="15379" max="15379" width="12.125" style="29" bestFit="1" customWidth="1"/>
    <col min="15380" max="15380" width="11.25" style="29" bestFit="1" customWidth="1"/>
    <col min="15381" max="15617" width="10" style="29"/>
    <col min="15618" max="15618" width="38.625" style="29" customWidth="1"/>
    <col min="15619" max="15624" width="10.25" style="29" bestFit="1" customWidth="1"/>
    <col min="15625" max="15625" width="11.25" style="29" bestFit="1" customWidth="1"/>
    <col min="15626" max="15632" width="11.375" style="29" bestFit="1" customWidth="1"/>
    <col min="15633" max="15633" width="12.125" style="29" bestFit="1" customWidth="1"/>
    <col min="15634" max="15634" width="12.25" style="29" bestFit="1" customWidth="1"/>
    <col min="15635" max="15635" width="12.125" style="29" bestFit="1" customWidth="1"/>
    <col min="15636" max="15636" width="11.25" style="29" bestFit="1" customWidth="1"/>
    <col min="15637" max="15873" width="10" style="29"/>
    <col min="15874" max="15874" width="38.625" style="29" customWidth="1"/>
    <col min="15875" max="15880" width="10.25" style="29" bestFit="1" customWidth="1"/>
    <col min="15881" max="15881" width="11.25" style="29" bestFit="1" customWidth="1"/>
    <col min="15882" max="15888" width="11.375" style="29" bestFit="1" customWidth="1"/>
    <col min="15889" max="15889" width="12.125" style="29" bestFit="1" customWidth="1"/>
    <col min="15890" max="15890" width="12.25" style="29" bestFit="1" customWidth="1"/>
    <col min="15891" max="15891" width="12.125" style="29" bestFit="1" customWidth="1"/>
    <col min="15892" max="15892" width="11.25" style="29" bestFit="1" customWidth="1"/>
    <col min="15893" max="16129" width="10" style="29"/>
    <col min="16130" max="16130" width="38.625" style="29" customWidth="1"/>
    <col min="16131" max="16136" width="10.25" style="29" bestFit="1" customWidth="1"/>
    <col min="16137" max="16137" width="11.25" style="29" bestFit="1" customWidth="1"/>
    <col min="16138" max="16144" width="11.375" style="29" bestFit="1" customWidth="1"/>
    <col min="16145" max="16145" width="12.125" style="29" bestFit="1" customWidth="1"/>
    <col min="16146" max="16146" width="12.25" style="29" bestFit="1" customWidth="1"/>
    <col min="16147" max="16147" width="12.125" style="29" bestFit="1" customWidth="1"/>
    <col min="16148" max="16148" width="11.25" style="29" bestFit="1" customWidth="1"/>
    <col min="16149" max="16384" width="11" style="29"/>
  </cols>
  <sheetData>
    <row r="1" spans="1:20" ht="15.75" x14ac:dyDescent="0.2">
      <c r="A1" s="373" t="s">
        <v>233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23"/>
    </row>
    <row r="2" spans="1:20" ht="15" x14ac:dyDescent="0.2">
      <c r="A2" s="374" t="s">
        <v>155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5" x14ac:dyDescent="0.2">
      <c r="A3" s="374" t="s">
        <v>347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">
      <c r="A4" s="374" t="s">
        <v>156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20" ht="15" x14ac:dyDescent="0.25">
      <c r="A5" s="216" t="s">
        <v>157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20" ht="15.75" x14ac:dyDescent="0.2">
      <c r="A6" s="76" t="s">
        <v>164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20" x14ac:dyDescent="0.2">
      <c r="A7" s="71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20" ht="15.75" thickBot="1" x14ac:dyDescent="0.3">
      <c r="A8" s="46" t="s">
        <v>159</v>
      </c>
      <c r="B8" s="81" t="s">
        <v>169</v>
      </c>
      <c r="C8" s="81">
        <v>2004</v>
      </c>
      <c r="D8" s="81">
        <v>2005</v>
      </c>
      <c r="E8" s="81">
        <v>2006</v>
      </c>
      <c r="F8" s="81">
        <v>2007</v>
      </c>
      <c r="G8" s="81">
        <v>2008</v>
      </c>
      <c r="H8" s="81">
        <v>2009</v>
      </c>
      <c r="I8" s="81">
        <v>2010</v>
      </c>
      <c r="J8" s="81">
        <v>2011</v>
      </c>
      <c r="K8" s="81">
        <v>2012</v>
      </c>
      <c r="L8" s="81">
        <v>2013</v>
      </c>
      <c r="M8" s="81">
        <v>2014</v>
      </c>
      <c r="N8" s="81">
        <v>2015</v>
      </c>
      <c r="O8" s="81">
        <v>2016</v>
      </c>
      <c r="P8" s="81">
        <v>2017</v>
      </c>
      <c r="Q8" s="81">
        <v>2018</v>
      </c>
      <c r="R8" s="81">
        <v>2019</v>
      </c>
      <c r="S8" s="81">
        <v>2020</v>
      </c>
      <c r="T8" s="81">
        <v>2021</v>
      </c>
    </row>
    <row r="9" spans="1:20" ht="15.75" thickBot="1" x14ac:dyDescent="0.3">
      <c r="A9" s="121"/>
      <c r="B9" s="122" t="s">
        <v>2</v>
      </c>
      <c r="C9" s="49">
        <v>329859.81386735773</v>
      </c>
      <c r="D9" s="49">
        <v>425755.84380625153</v>
      </c>
      <c r="E9" s="49">
        <v>488177.90971580858</v>
      </c>
      <c r="F9" s="49">
        <v>480609.17962948518</v>
      </c>
      <c r="G9" s="49">
        <v>706829.74668388034</v>
      </c>
      <c r="H9" s="49">
        <v>836712.31592582772</v>
      </c>
      <c r="I9" s="49">
        <v>1024842.3320268014</v>
      </c>
      <c r="J9" s="49">
        <v>1337904.8012697094</v>
      </c>
      <c r="K9" s="49">
        <v>1719788.1442970482</v>
      </c>
      <c r="L9" s="49">
        <v>1948613.8769003847</v>
      </c>
      <c r="M9" s="49">
        <v>2772078.773283029</v>
      </c>
      <c r="N9" s="49">
        <v>4628288.0455887159</v>
      </c>
      <c r="O9" s="49">
        <v>5376060.8653723858</v>
      </c>
      <c r="P9" s="49">
        <v>9934091.2766292803</v>
      </c>
      <c r="Q9" s="49">
        <v>12699171.281371182</v>
      </c>
      <c r="R9" s="49">
        <v>18693392.363600835</v>
      </c>
      <c r="S9" s="49">
        <v>25242473.341140598</v>
      </c>
      <c r="T9" s="49">
        <v>31083881.121955097</v>
      </c>
    </row>
    <row r="10" spans="1:20" x14ac:dyDescent="0.2">
      <c r="A10" s="136" t="s">
        <v>234</v>
      </c>
      <c r="B10" s="56" t="s">
        <v>235</v>
      </c>
      <c r="C10" s="52">
        <v>87680.016558500007</v>
      </c>
      <c r="D10" s="52">
        <v>126761.36478600001</v>
      </c>
      <c r="E10" s="52">
        <v>150696.71616529993</v>
      </c>
      <c r="F10" s="52">
        <v>170273.33863109996</v>
      </c>
      <c r="G10" s="52">
        <v>199101.15992059998</v>
      </c>
      <c r="H10" s="52">
        <v>240354.44423690002</v>
      </c>
      <c r="I10" s="52">
        <v>287173.39803625684</v>
      </c>
      <c r="J10" s="52">
        <v>360962.75323639991</v>
      </c>
      <c r="K10" s="52">
        <v>445316.72903779993</v>
      </c>
      <c r="L10" s="52">
        <v>574499.71284719999</v>
      </c>
      <c r="M10" s="52">
        <v>778849.44593179994</v>
      </c>
      <c r="N10" s="52">
        <v>1168750.7437275001</v>
      </c>
      <c r="O10" s="52">
        <v>1812923.0848724102</v>
      </c>
      <c r="P10" s="52">
        <v>2651070.1246440001</v>
      </c>
      <c r="Q10" s="52">
        <v>3308110.0770407002</v>
      </c>
      <c r="R10" s="52">
        <v>4590366.9523095991</v>
      </c>
      <c r="S10" s="52">
        <v>7004554.8750412986</v>
      </c>
      <c r="T10" s="52">
        <v>7723384.4350782</v>
      </c>
    </row>
    <row r="11" spans="1:20" x14ac:dyDescent="0.2">
      <c r="A11" s="136" t="s">
        <v>236</v>
      </c>
      <c r="B11" s="56" t="s">
        <v>237</v>
      </c>
      <c r="C11" s="52">
        <v>33745.724174899995</v>
      </c>
      <c r="D11" s="52">
        <v>52371.995213000002</v>
      </c>
      <c r="E11" s="52">
        <v>59213.169075299993</v>
      </c>
      <c r="F11" s="52">
        <v>63979.141024499993</v>
      </c>
      <c r="G11" s="52">
        <v>79320.882716499997</v>
      </c>
      <c r="H11" s="52">
        <v>87347.474460200014</v>
      </c>
      <c r="I11" s="52">
        <v>102958.8939312</v>
      </c>
      <c r="J11" s="52">
        <v>135898.43788360001</v>
      </c>
      <c r="K11" s="52">
        <v>184791.24399920006</v>
      </c>
      <c r="L11" s="52">
        <v>240868.21943799997</v>
      </c>
      <c r="M11" s="52">
        <v>346599.1203065</v>
      </c>
      <c r="N11" s="52">
        <v>781550.31149820006</v>
      </c>
      <c r="O11" s="52">
        <v>838547.0107675998</v>
      </c>
      <c r="P11" s="52">
        <v>1946805.6646116001</v>
      </c>
      <c r="Q11" s="52">
        <v>2278767.0225541</v>
      </c>
      <c r="R11" s="52">
        <v>3446267.5936017004</v>
      </c>
      <c r="S11" s="52">
        <v>4294307.7961985003</v>
      </c>
      <c r="T11" s="52">
        <v>4168894.1319810995</v>
      </c>
    </row>
    <row r="12" spans="1:20" x14ac:dyDescent="0.2">
      <c r="A12" s="136" t="s">
        <v>238</v>
      </c>
      <c r="B12" s="56" t="s">
        <v>239</v>
      </c>
      <c r="C12" s="52">
        <v>40523.911502899995</v>
      </c>
      <c r="D12" s="52">
        <v>54577.724389299998</v>
      </c>
      <c r="E12" s="52">
        <v>64054.444808399989</v>
      </c>
      <c r="F12" s="52">
        <v>51423.246511500009</v>
      </c>
      <c r="G12" s="52">
        <v>77693.385509699991</v>
      </c>
      <c r="H12" s="52">
        <v>83807.945282500019</v>
      </c>
      <c r="I12" s="52">
        <v>109294.06331079997</v>
      </c>
      <c r="J12" s="52">
        <v>150112.61506190003</v>
      </c>
      <c r="K12" s="52">
        <v>181640.36839870003</v>
      </c>
      <c r="L12" s="52">
        <v>214365.27128769999</v>
      </c>
      <c r="M12" s="52">
        <v>266562.06603959994</v>
      </c>
      <c r="N12" s="52">
        <v>371923.68085559993</v>
      </c>
      <c r="O12" s="52">
        <v>186443.5669112</v>
      </c>
      <c r="P12" s="52">
        <v>678822.08857639995</v>
      </c>
      <c r="Q12" s="52">
        <v>892386.02683809982</v>
      </c>
      <c r="R12" s="52">
        <v>1395775.4250600999</v>
      </c>
      <c r="S12" s="52">
        <v>1635487.8083897</v>
      </c>
      <c r="T12" s="52">
        <v>2770046.6264449996</v>
      </c>
    </row>
    <row r="13" spans="1:20" x14ac:dyDescent="0.2">
      <c r="A13" s="136" t="s">
        <v>240</v>
      </c>
      <c r="B13" s="56" t="s">
        <v>241</v>
      </c>
      <c r="C13" s="52">
        <v>37551.088168000002</v>
      </c>
      <c r="D13" s="52">
        <v>42754.795862500003</v>
      </c>
      <c r="E13" s="52">
        <v>52108.698365400007</v>
      </c>
      <c r="F13" s="52">
        <v>62633.925787899992</v>
      </c>
      <c r="G13" s="52">
        <v>81975.797334300005</v>
      </c>
      <c r="H13" s="52">
        <v>92107.527166400017</v>
      </c>
      <c r="I13" s="52">
        <v>119617.55571130001</v>
      </c>
      <c r="J13" s="52">
        <v>153674.31868820003</v>
      </c>
      <c r="K13" s="52">
        <v>204659.42793140002</v>
      </c>
      <c r="L13" s="52">
        <v>271580.24932019995</v>
      </c>
      <c r="M13" s="52">
        <v>330857.56540929998</v>
      </c>
      <c r="N13" s="52">
        <v>450033.50370629999</v>
      </c>
      <c r="O13" s="52">
        <v>649859.3053753</v>
      </c>
      <c r="P13" s="52">
        <v>934227.52225849987</v>
      </c>
      <c r="Q13" s="52">
        <v>1251193.3621687002</v>
      </c>
      <c r="R13" s="52">
        <v>1976496.8529422001</v>
      </c>
      <c r="S13" s="52">
        <v>2510968.0107041998</v>
      </c>
      <c r="T13" s="52">
        <v>3441237.3172263997</v>
      </c>
    </row>
    <row r="14" spans="1:20" x14ac:dyDescent="0.2">
      <c r="A14" s="136" t="s">
        <v>242</v>
      </c>
      <c r="B14" s="56" t="s">
        <v>243</v>
      </c>
      <c r="C14" s="52">
        <v>61280.025159600002</v>
      </c>
      <c r="D14" s="52">
        <v>73033.17892060001</v>
      </c>
      <c r="E14" s="52">
        <v>84870.617387300008</v>
      </c>
      <c r="F14" s="52">
        <v>109558.33782450001</v>
      </c>
      <c r="G14" s="52">
        <v>150118.66747149997</v>
      </c>
      <c r="H14" s="52">
        <v>178096.41848190001</v>
      </c>
      <c r="I14" s="52">
        <v>220027.87840119997</v>
      </c>
      <c r="J14" s="52">
        <v>288696.76486419997</v>
      </c>
      <c r="K14" s="52">
        <v>382732.44292269996</v>
      </c>
      <c r="L14" s="52">
        <v>505486.87152659998</v>
      </c>
      <c r="M14" s="52">
        <v>866636.16400769993</v>
      </c>
      <c r="N14" s="52">
        <v>1125059.7749276999</v>
      </c>
      <c r="O14" s="52">
        <v>1565519.6434252001</v>
      </c>
      <c r="P14" s="52">
        <v>2179018.5073054004</v>
      </c>
      <c r="Q14" s="52">
        <v>2845196.3131012004</v>
      </c>
      <c r="R14" s="52">
        <v>4061595.4296757001</v>
      </c>
      <c r="S14" s="52">
        <v>4874698.3356608003</v>
      </c>
      <c r="T14" s="52">
        <v>6525947.3422274003</v>
      </c>
    </row>
    <row r="15" spans="1:20" ht="13.5" thickBot="1" x14ac:dyDescent="0.25">
      <c r="A15" s="173">
        <v>753</v>
      </c>
      <c r="B15" s="130" t="s">
        <v>244</v>
      </c>
      <c r="C15" s="55">
        <v>69079.048303457748</v>
      </c>
      <c r="D15" s="55">
        <v>76256.784634851472</v>
      </c>
      <c r="E15" s="55">
        <v>77234.26391410864</v>
      </c>
      <c r="F15" s="55">
        <v>22741.189849985221</v>
      </c>
      <c r="G15" s="55">
        <v>118619.85373128038</v>
      </c>
      <c r="H15" s="55">
        <v>154998.50629792764</v>
      </c>
      <c r="I15" s="55">
        <v>185770.5426360447</v>
      </c>
      <c r="J15" s="55">
        <v>248559.91153540937</v>
      </c>
      <c r="K15" s="55">
        <v>320647.93200724834</v>
      </c>
      <c r="L15" s="55">
        <v>141813.55248068465</v>
      </c>
      <c r="M15" s="55">
        <v>182574.41158812921</v>
      </c>
      <c r="N15" s="55">
        <v>730970.03087341518</v>
      </c>
      <c r="O15" s="55">
        <v>322768.25402067573</v>
      </c>
      <c r="P15" s="55">
        <v>1544147.3692333805</v>
      </c>
      <c r="Q15" s="55">
        <v>2123518.4796683802</v>
      </c>
      <c r="R15" s="55">
        <v>3222890.1100115362</v>
      </c>
      <c r="S15" s="55">
        <v>4922456.5151460981</v>
      </c>
      <c r="T15" s="55">
        <v>6454371.2689970005</v>
      </c>
    </row>
    <row r="16" spans="1:20" x14ac:dyDescent="0.2">
      <c r="A16" s="176" t="s">
        <v>311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1:20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1:20" x14ac:dyDescent="0.2">
      <c r="A18" s="23"/>
      <c r="B18" s="23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ht="13.5" thickBot="1" x14ac:dyDescent="0.25">
      <c r="A19" s="23"/>
      <c r="B19" s="23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ht="15.75" x14ac:dyDescent="0.2">
      <c r="A20" s="373" t="s">
        <v>233</v>
      </c>
      <c r="B20" s="37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</row>
    <row r="21" spans="1:20" ht="15" x14ac:dyDescent="0.2">
      <c r="A21" s="374" t="s">
        <v>155</v>
      </c>
      <c r="B21" s="23"/>
      <c r="C21" s="52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</row>
    <row r="22" spans="1:20" ht="15" x14ac:dyDescent="0.2">
      <c r="A22" s="374" t="s">
        <v>347</v>
      </c>
      <c r="B22" s="23"/>
      <c r="C22" s="52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</row>
    <row r="23" spans="1:20" ht="15" x14ac:dyDescent="0.2">
      <c r="A23" s="374" t="s">
        <v>156</v>
      </c>
      <c r="B23" s="23"/>
      <c r="C23" s="52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</row>
    <row r="24" spans="1:20" ht="15" x14ac:dyDescent="0.25">
      <c r="A24" s="216" t="s">
        <v>157</v>
      </c>
      <c r="B24" s="23"/>
      <c r="C24" s="52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</row>
    <row r="25" spans="1:20" ht="15.75" x14ac:dyDescent="0.2">
      <c r="A25" s="76" t="s">
        <v>163</v>
      </c>
      <c r="B25" s="23"/>
      <c r="C25" s="52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</row>
    <row r="26" spans="1:20" ht="15.75" x14ac:dyDescent="0.2">
      <c r="A26" s="76"/>
      <c r="B26" s="23"/>
      <c r="C26" s="52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</row>
    <row r="27" spans="1:20" ht="15.75" thickBot="1" x14ac:dyDescent="0.3">
      <c r="A27" s="46" t="s">
        <v>159</v>
      </c>
      <c r="B27" s="81" t="s">
        <v>169</v>
      </c>
      <c r="C27" s="81">
        <v>2004</v>
      </c>
      <c r="D27" s="81">
        <v>2005</v>
      </c>
      <c r="E27" s="81">
        <v>2006</v>
      </c>
      <c r="F27" s="81">
        <v>2007</v>
      </c>
      <c r="G27" s="81">
        <v>2008</v>
      </c>
      <c r="H27" s="81">
        <v>2009</v>
      </c>
      <c r="I27" s="81">
        <v>2010</v>
      </c>
      <c r="J27" s="81">
        <v>2011</v>
      </c>
      <c r="K27" s="81">
        <v>2012</v>
      </c>
      <c r="L27" s="81">
        <v>2013</v>
      </c>
      <c r="M27" s="81">
        <v>2014</v>
      </c>
      <c r="N27" s="81">
        <v>2015</v>
      </c>
      <c r="O27" s="81">
        <v>2016</v>
      </c>
      <c r="P27" s="81">
        <v>2017</v>
      </c>
      <c r="Q27" s="81">
        <v>2018</v>
      </c>
      <c r="R27" s="81">
        <v>2019</v>
      </c>
      <c r="S27" s="81">
        <v>2020</v>
      </c>
      <c r="T27" s="81">
        <v>2021</v>
      </c>
    </row>
    <row r="28" spans="1:20" ht="15.75" thickBot="1" x14ac:dyDescent="0.3">
      <c r="A28" s="121"/>
      <c r="B28" s="122" t="s">
        <v>2</v>
      </c>
      <c r="C28" s="49">
        <v>125298.79413124314</v>
      </c>
      <c r="D28" s="49">
        <v>183629.87712392211</v>
      </c>
      <c r="E28" s="49">
        <v>202071.75705904071</v>
      </c>
      <c r="F28" s="49">
        <v>138509.76070835927</v>
      </c>
      <c r="G28" s="49">
        <v>257817.91792603495</v>
      </c>
      <c r="H28" s="49">
        <v>312710.62626567599</v>
      </c>
      <c r="I28" s="49">
        <v>372062.07102596364</v>
      </c>
      <c r="J28" s="49">
        <v>488543.25092352391</v>
      </c>
      <c r="K28" s="49">
        <v>619087.31342800125</v>
      </c>
      <c r="L28" s="49">
        <v>554306.94854994374</v>
      </c>
      <c r="M28" s="49">
        <v>736160.3042771318</v>
      </c>
      <c r="N28" s="49">
        <v>1454944.3613489913</v>
      </c>
      <c r="O28" s="49">
        <v>1353109.3502325756</v>
      </c>
      <c r="P28" s="49">
        <v>3573420.8739496414</v>
      </c>
      <c r="Q28" s="49">
        <v>4422648.4582221536</v>
      </c>
      <c r="R28" s="49">
        <v>6483872.3475271277</v>
      </c>
      <c r="S28" s="49">
        <v>9781803.0631750152</v>
      </c>
      <c r="T28" s="49">
        <v>11852062.796128225</v>
      </c>
    </row>
    <row r="29" spans="1:20" x14ac:dyDescent="0.2">
      <c r="A29" s="136" t="s">
        <v>234</v>
      </c>
      <c r="B29" s="56" t="s">
        <v>235</v>
      </c>
      <c r="C29" s="52">
        <v>31651.017975924959</v>
      </c>
      <c r="D29" s="52">
        <v>56591.183452624515</v>
      </c>
      <c r="E29" s="52">
        <v>66447.823044433797</v>
      </c>
      <c r="F29" s="52">
        <v>67593.451148552631</v>
      </c>
      <c r="G29" s="52">
        <v>79456.100385450758</v>
      </c>
      <c r="H29" s="52">
        <v>95704.70686020056</v>
      </c>
      <c r="I29" s="52">
        <v>107631.76588969749</v>
      </c>
      <c r="J29" s="52">
        <v>133465.57520401024</v>
      </c>
      <c r="K29" s="52">
        <v>161986.50926156418</v>
      </c>
      <c r="L29" s="52">
        <v>209335.26521379413</v>
      </c>
      <c r="M29" s="52">
        <v>279128.18612922204</v>
      </c>
      <c r="N29" s="52">
        <v>444530.53234048438</v>
      </c>
      <c r="O29" s="52">
        <v>704535.57718135626</v>
      </c>
      <c r="P29" s="52">
        <v>1129613.0416569414</v>
      </c>
      <c r="Q29" s="52">
        <v>1331640.2684669076</v>
      </c>
      <c r="R29" s="52">
        <v>1700666.7553670527</v>
      </c>
      <c r="S29" s="52">
        <v>2738657.8226788687</v>
      </c>
      <c r="T29" s="52">
        <v>2280499.3534046081</v>
      </c>
    </row>
    <row r="30" spans="1:20" x14ac:dyDescent="0.2">
      <c r="A30" s="136" t="s">
        <v>236</v>
      </c>
      <c r="B30" s="56" t="s">
        <v>237</v>
      </c>
      <c r="C30" s="52">
        <v>14285.950718104397</v>
      </c>
      <c r="D30" s="52">
        <v>27358.612256426648</v>
      </c>
      <c r="E30" s="52">
        <v>28989.642641704068</v>
      </c>
      <c r="F30" s="52">
        <v>26917.457295044052</v>
      </c>
      <c r="G30" s="52">
        <v>34145.529506940511</v>
      </c>
      <c r="H30" s="52">
        <v>34841.509889906374</v>
      </c>
      <c r="I30" s="52">
        <v>39772.298262619443</v>
      </c>
      <c r="J30" s="52">
        <v>55282.280911099304</v>
      </c>
      <c r="K30" s="52">
        <v>73880.388526478084</v>
      </c>
      <c r="L30" s="52">
        <v>95642.530446097226</v>
      </c>
      <c r="M30" s="52">
        <v>134956.65474099462</v>
      </c>
      <c r="N30" s="52">
        <v>180495.05949619945</v>
      </c>
      <c r="O30" s="52">
        <v>188125.90581320948</v>
      </c>
      <c r="P30" s="52">
        <v>732079.84385657089</v>
      </c>
      <c r="Q30" s="52">
        <v>762017.32634975004</v>
      </c>
      <c r="R30" s="52">
        <v>1155159.8880745892</v>
      </c>
      <c r="S30" s="52">
        <v>1597420.4173017461</v>
      </c>
      <c r="T30" s="52">
        <v>2312621.73117173</v>
      </c>
    </row>
    <row r="31" spans="1:20" x14ac:dyDescent="0.2">
      <c r="A31" s="136" t="s">
        <v>238</v>
      </c>
      <c r="B31" s="56" t="s">
        <v>239</v>
      </c>
      <c r="C31" s="52">
        <v>15163.32435374566</v>
      </c>
      <c r="D31" s="52">
        <v>27798.960408601914</v>
      </c>
      <c r="E31" s="52">
        <v>30861.986448943208</v>
      </c>
      <c r="F31" s="52">
        <v>15084.193061941554</v>
      </c>
      <c r="G31" s="52">
        <v>30997.227871064708</v>
      </c>
      <c r="H31" s="52">
        <v>33645.371695036039</v>
      </c>
      <c r="I31" s="52">
        <v>45729.629560311514</v>
      </c>
      <c r="J31" s="52">
        <v>65658.38895818629</v>
      </c>
      <c r="K31" s="52">
        <v>82891.400805171113</v>
      </c>
      <c r="L31" s="52">
        <v>91853.227675287213</v>
      </c>
      <c r="M31" s="52">
        <v>108096.05448141482</v>
      </c>
      <c r="N31" s="52">
        <v>137749.24117249512</v>
      </c>
      <c r="O31" s="52">
        <v>57214.24945251485</v>
      </c>
      <c r="P31" s="52">
        <v>240498.14778964984</v>
      </c>
      <c r="Q31" s="52">
        <v>324269.23114899494</v>
      </c>
      <c r="R31" s="52">
        <v>569021.24683736707</v>
      </c>
      <c r="S31" s="52">
        <v>719212.39046010678</v>
      </c>
      <c r="T31" s="52">
        <v>1170322.2682425855</v>
      </c>
    </row>
    <row r="32" spans="1:20" x14ac:dyDescent="0.2">
      <c r="A32" s="136" t="s">
        <v>240</v>
      </c>
      <c r="B32" s="56" t="s">
        <v>241</v>
      </c>
      <c r="C32" s="52">
        <v>2912.7732563718032</v>
      </c>
      <c r="D32" s="52">
        <v>3965.4976388739865</v>
      </c>
      <c r="E32" s="52">
        <v>5519.1136958398001</v>
      </c>
      <c r="F32" s="52">
        <v>5511.896735468621</v>
      </c>
      <c r="G32" s="52">
        <v>7881.6034079759193</v>
      </c>
      <c r="H32" s="52">
        <v>9568.8754953020598</v>
      </c>
      <c r="I32" s="52">
        <v>12364.124351448161</v>
      </c>
      <c r="J32" s="52">
        <v>13527.031422825701</v>
      </c>
      <c r="K32" s="52">
        <v>16941.561102719403</v>
      </c>
      <c r="L32" s="52">
        <v>20792.871558450155</v>
      </c>
      <c r="M32" s="52">
        <v>24498.485468057021</v>
      </c>
      <c r="N32" s="52">
        <v>34699.66434939576</v>
      </c>
      <c r="O32" s="52">
        <v>51892.600353969683</v>
      </c>
      <c r="P32" s="52">
        <v>77353.077424917661</v>
      </c>
      <c r="Q32" s="52">
        <v>89701.219949924271</v>
      </c>
      <c r="R32" s="52">
        <v>179493.585261467</v>
      </c>
      <c r="S32" s="52">
        <v>352317.48935132101</v>
      </c>
      <c r="T32" s="52">
        <v>315304.41271859588</v>
      </c>
    </row>
    <row r="33" spans="1:20" x14ac:dyDescent="0.2">
      <c r="A33" s="136" t="s">
        <v>242</v>
      </c>
      <c r="B33" s="56" t="s">
        <v>243</v>
      </c>
      <c r="C33" s="52">
        <v>5902.9749116701096</v>
      </c>
      <c r="D33" s="52">
        <v>6937.6772258170158</v>
      </c>
      <c r="E33" s="52">
        <v>7648.1683821661218</v>
      </c>
      <c r="F33" s="52">
        <v>9511.4401383511686</v>
      </c>
      <c r="G33" s="52">
        <v>12723.605563435616</v>
      </c>
      <c r="H33" s="52">
        <v>16905.957824803343</v>
      </c>
      <c r="I33" s="52">
        <v>20072.186969997085</v>
      </c>
      <c r="J33" s="52">
        <v>26177.030012441588</v>
      </c>
      <c r="K33" s="52">
        <v>33702.088341404735</v>
      </c>
      <c r="L33" s="52">
        <v>45244.1487308859</v>
      </c>
      <c r="M33" s="52">
        <v>72993.996465192875</v>
      </c>
      <c r="N33" s="52">
        <v>94151.612561106653</v>
      </c>
      <c r="O33" s="52">
        <v>141852.09002790385</v>
      </c>
      <c r="P33" s="52">
        <v>194726.36380761681</v>
      </c>
      <c r="Q33" s="52">
        <v>262974.77341958368</v>
      </c>
      <c r="R33" s="52">
        <v>367814.78071238298</v>
      </c>
      <c r="S33" s="52">
        <v>482468.13314631762</v>
      </c>
      <c r="T33" s="52">
        <v>670446.24272264238</v>
      </c>
    </row>
    <row r="34" spans="1:20" ht="13.5" thickBot="1" x14ac:dyDescent="0.25">
      <c r="A34" s="173">
        <v>753</v>
      </c>
      <c r="B34" s="130" t="s">
        <v>244</v>
      </c>
      <c r="C34" s="55">
        <v>55382.752915426223</v>
      </c>
      <c r="D34" s="55">
        <v>60977.946141578032</v>
      </c>
      <c r="E34" s="55">
        <v>62605.022845953703</v>
      </c>
      <c r="F34" s="55">
        <v>13891.322329001261</v>
      </c>
      <c r="G34" s="55">
        <v>92613.851191167429</v>
      </c>
      <c r="H34" s="55">
        <v>122044.20450042764</v>
      </c>
      <c r="I34" s="55">
        <v>146492.06599188998</v>
      </c>
      <c r="J34" s="55">
        <v>194432.9444149608</v>
      </c>
      <c r="K34" s="55">
        <v>249685.36539066368</v>
      </c>
      <c r="L34" s="55">
        <v>91438.904925429204</v>
      </c>
      <c r="M34" s="55">
        <v>116486.92699225049</v>
      </c>
      <c r="N34" s="55">
        <v>563318.25142930995</v>
      </c>
      <c r="O34" s="55">
        <v>209488.92740362135</v>
      </c>
      <c r="P34" s="55">
        <v>1199150.3994139447</v>
      </c>
      <c r="Q34" s="55">
        <v>1652045.6388869931</v>
      </c>
      <c r="R34" s="55">
        <v>2511716.0912742689</v>
      </c>
      <c r="S34" s="55">
        <v>3891726.8102366556</v>
      </c>
      <c r="T34" s="55">
        <v>5102868.7878680611</v>
      </c>
    </row>
    <row r="35" spans="1:20" x14ac:dyDescent="0.2">
      <c r="A35" s="176" t="s">
        <v>311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</row>
    <row r="36" spans="1:20" ht="13.5" thickBot="1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</row>
    <row r="37" spans="1:20" ht="15.75" x14ac:dyDescent="0.2">
      <c r="A37" s="373" t="s">
        <v>233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</row>
    <row r="38" spans="1:20" ht="15" x14ac:dyDescent="0.2">
      <c r="A38" s="374" t="s">
        <v>155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</row>
    <row r="39" spans="1:20" ht="15" x14ac:dyDescent="0.2">
      <c r="A39" s="374" t="s">
        <v>347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</row>
    <row r="40" spans="1:20" ht="15" x14ac:dyDescent="0.2">
      <c r="A40" s="374" t="s">
        <v>156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</row>
    <row r="41" spans="1:20" ht="15" x14ac:dyDescent="0.25">
      <c r="A41" s="216" t="s">
        <v>157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</row>
    <row r="42" spans="1:20" ht="15.75" x14ac:dyDescent="0.2">
      <c r="A42" s="76" t="s">
        <v>158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</row>
    <row r="43" spans="1:20" ht="15.75" x14ac:dyDescent="0.2">
      <c r="A43" s="76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</row>
    <row r="44" spans="1:20" ht="15.75" thickBot="1" x14ac:dyDescent="0.3">
      <c r="A44" s="46" t="s">
        <v>159</v>
      </c>
      <c r="B44" s="81" t="s">
        <v>169</v>
      </c>
      <c r="C44" s="81">
        <v>2004</v>
      </c>
      <c r="D44" s="81">
        <v>2005</v>
      </c>
      <c r="E44" s="81">
        <v>2006</v>
      </c>
      <c r="F44" s="81">
        <v>2007</v>
      </c>
      <c r="G44" s="81">
        <v>2008</v>
      </c>
      <c r="H44" s="81">
        <v>2009</v>
      </c>
      <c r="I44" s="81">
        <v>2010</v>
      </c>
      <c r="J44" s="81">
        <v>2011</v>
      </c>
      <c r="K44" s="81">
        <v>2012</v>
      </c>
      <c r="L44" s="81">
        <v>2013</v>
      </c>
      <c r="M44" s="81">
        <v>2014</v>
      </c>
      <c r="N44" s="81">
        <v>2015</v>
      </c>
      <c r="O44" s="81">
        <v>2016</v>
      </c>
      <c r="P44" s="81">
        <v>2017</v>
      </c>
      <c r="Q44" s="81">
        <v>2018</v>
      </c>
      <c r="R44" s="81">
        <v>2019</v>
      </c>
      <c r="S44" s="81">
        <v>2020</v>
      </c>
      <c r="T44" s="81">
        <v>2021</v>
      </c>
    </row>
    <row r="45" spans="1:20" ht="15.75" thickBot="1" x14ac:dyDescent="0.3">
      <c r="A45" s="121"/>
      <c r="B45" s="122" t="s">
        <v>2</v>
      </c>
      <c r="C45" s="49">
        <v>204561.01973611454</v>
      </c>
      <c r="D45" s="49">
        <v>242759.97731232937</v>
      </c>
      <c r="E45" s="49">
        <v>286106.15265676787</v>
      </c>
      <c r="F45" s="49">
        <v>338898.53792112594</v>
      </c>
      <c r="G45" s="49">
        <v>449011.82875784539</v>
      </c>
      <c r="H45" s="49">
        <v>524001.68966015161</v>
      </c>
      <c r="I45" s="49">
        <v>652780.26100083778</v>
      </c>
      <c r="J45" s="49">
        <v>849361.55034618545</v>
      </c>
      <c r="K45" s="49">
        <v>1100700.830869047</v>
      </c>
      <c r="L45" s="49">
        <v>1394306.9283504407</v>
      </c>
      <c r="M45" s="49">
        <v>2035918.4690058974</v>
      </c>
      <c r="N45" s="49">
        <v>3173371.5642397241</v>
      </c>
      <c r="O45" s="49">
        <v>4022951.5151398103</v>
      </c>
      <c r="P45" s="49">
        <v>6360670.4026796399</v>
      </c>
      <c r="Q45" s="49">
        <v>8276522.8231490264</v>
      </c>
      <c r="R45" s="49">
        <v>12209520.016073707</v>
      </c>
      <c r="S45" s="49">
        <v>15460670.277965583</v>
      </c>
      <c r="T45" s="49">
        <v>19933903.999396876</v>
      </c>
    </row>
    <row r="46" spans="1:20" x14ac:dyDescent="0.2">
      <c r="A46" s="136" t="s">
        <v>234</v>
      </c>
      <c r="B46" s="56" t="s">
        <v>235</v>
      </c>
      <c r="C46" s="52">
        <v>56028.998582575034</v>
      </c>
      <c r="D46" s="52">
        <v>70170.181333375498</v>
      </c>
      <c r="E46" s="52">
        <v>84248.893120866138</v>
      </c>
      <c r="F46" s="52">
        <v>102679.88748254738</v>
      </c>
      <c r="G46" s="52">
        <v>119645.05953514922</v>
      </c>
      <c r="H46" s="52">
        <v>144649.73737669946</v>
      </c>
      <c r="I46" s="52">
        <v>179541.63214655925</v>
      </c>
      <c r="J46" s="52">
        <v>227497.17803238967</v>
      </c>
      <c r="K46" s="52">
        <v>283330.21977623575</v>
      </c>
      <c r="L46" s="52">
        <v>365164.44763340586</v>
      </c>
      <c r="M46" s="52">
        <v>499721.2598025779</v>
      </c>
      <c r="N46" s="52">
        <v>724248.09138701565</v>
      </c>
      <c r="O46" s="52">
        <v>1108387.5076910537</v>
      </c>
      <c r="P46" s="52">
        <v>1521457.0829870589</v>
      </c>
      <c r="Q46" s="52">
        <v>1976469.8085737922</v>
      </c>
      <c r="R46" s="52">
        <v>2889700.1969425469</v>
      </c>
      <c r="S46" s="52">
        <v>4265897.0523624299</v>
      </c>
      <c r="T46" s="52">
        <v>6144970.755243591</v>
      </c>
    </row>
    <row r="47" spans="1:20" x14ac:dyDescent="0.2">
      <c r="A47" s="136" t="s">
        <v>236</v>
      </c>
      <c r="B47" s="56" t="s">
        <v>237</v>
      </c>
      <c r="C47" s="52">
        <v>19459.773456795596</v>
      </c>
      <c r="D47" s="52">
        <v>25013.38295657335</v>
      </c>
      <c r="E47" s="52">
        <v>30223.526433595929</v>
      </c>
      <c r="F47" s="52">
        <v>37061.68372945593</v>
      </c>
      <c r="G47" s="52">
        <v>45175.353209559478</v>
      </c>
      <c r="H47" s="52">
        <v>52505.964570293625</v>
      </c>
      <c r="I47" s="52">
        <v>63186.595668580529</v>
      </c>
      <c r="J47" s="52">
        <v>80616.156972500714</v>
      </c>
      <c r="K47" s="52">
        <v>110910.85547272196</v>
      </c>
      <c r="L47" s="52">
        <v>145225.68899190275</v>
      </c>
      <c r="M47" s="52">
        <v>211642.46556550541</v>
      </c>
      <c r="N47" s="52">
        <v>601055.25200200058</v>
      </c>
      <c r="O47" s="52">
        <v>650421.10495439055</v>
      </c>
      <c r="P47" s="52">
        <v>1214725.8207550291</v>
      </c>
      <c r="Q47" s="52">
        <v>1516749.6962043501</v>
      </c>
      <c r="R47" s="52">
        <v>2291107.705527111</v>
      </c>
      <c r="S47" s="52">
        <v>2696887.3788967542</v>
      </c>
      <c r="T47" s="52">
        <v>1856272.4008093697</v>
      </c>
    </row>
    <row r="48" spans="1:20" x14ac:dyDescent="0.2">
      <c r="A48" s="136" t="s">
        <v>238</v>
      </c>
      <c r="B48" s="56" t="s">
        <v>239</v>
      </c>
      <c r="C48" s="52">
        <v>25360.58714915434</v>
      </c>
      <c r="D48" s="52">
        <v>27412.774610698089</v>
      </c>
      <c r="E48" s="52">
        <v>33192.458359456788</v>
      </c>
      <c r="F48" s="52">
        <v>33138.172449558457</v>
      </c>
      <c r="G48" s="52">
        <v>46696.15763863529</v>
      </c>
      <c r="H48" s="52">
        <v>50162.573587463972</v>
      </c>
      <c r="I48" s="52">
        <v>63564.433750488475</v>
      </c>
      <c r="J48" s="52">
        <v>84454.226103713721</v>
      </c>
      <c r="K48" s="52">
        <v>98748.967593528912</v>
      </c>
      <c r="L48" s="52">
        <v>122512.04361241276</v>
      </c>
      <c r="M48" s="52">
        <v>158466.01155818516</v>
      </c>
      <c r="N48" s="52">
        <v>234174.43968310487</v>
      </c>
      <c r="O48" s="52">
        <v>129229.31745868515</v>
      </c>
      <c r="P48" s="52">
        <v>438323.94078675017</v>
      </c>
      <c r="Q48" s="52">
        <v>568116.79568910506</v>
      </c>
      <c r="R48" s="52">
        <v>826754.17822273285</v>
      </c>
      <c r="S48" s="52">
        <v>916275.41792959324</v>
      </c>
      <c r="T48" s="52">
        <v>1599724.3582024144</v>
      </c>
    </row>
    <row r="49" spans="1:20" x14ac:dyDescent="0.2">
      <c r="A49" s="136" t="s">
        <v>240</v>
      </c>
      <c r="B49" s="56" t="s">
        <v>241</v>
      </c>
      <c r="C49" s="52">
        <v>34638.3149116282</v>
      </c>
      <c r="D49" s="52">
        <v>38789.298223626014</v>
      </c>
      <c r="E49" s="52">
        <v>46589.584669560209</v>
      </c>
      <c r="F49" s="52">
        <v>57122.029052431368</v>
      </c>
      <c r="G49" s="52">
        <v>74094.193926324078</v>
      </c>
      <c r="H49" s="52">
        <v>82538.651671097949</v>
      </c>
      <c r="I49" s="52">
        <v>107253.43135985183</v>
      </c>
      <c r="J49" s="52">
        <v>140147.28726537433</v>
      </c>
      <c r="K49" s="52">
        <v>187717.86682868056</v>
      </c>
      <c r="L49" s="52">
        <v>250787.37776174984</v>
      </c>
      <c r="M49" s="52">
        <v>306359.07994124293</v>
      </c>
      <c r="N49" s="52">
        <v>415333.83935690427</v>
      </c>
      <c r="O49" s="52">
        <v>597966.70502133039</v>
      </c>
      <c r="P49" s="52">
        <v>856874.44483358227</v>
      </c>
      <c r="Q49" s="52">
        <v>1161492.1422187758</v>
      </c>
      <c r="R49" s="52">
        <v>1797003.267680733</v>
      </c>
      <c r="S49" s="52">
        <v>2158650.5213528788</v>
      </c>
      <c r="T49" s="52">
        <v>3125932.9045078042</v>
      </c>
    </row>
    <row r="50" spans="1:20" x14ac:dyDescent="0.2">
      <c r="A50" s="136" t="s">
        <v>242</v>
      </c>
      <c r="B50" s="56" t="s">
        <v>243</v>
      </c>
      <c r="C50" s="52">
        <v>55377.050247929881</v>
      </c>
      <c r="D50" s="52">
        <v>66095.501694782986</v>
      </c>
      <c r="E50" s="52">
        <v>77222.449005133894</v>
      </c>
      <c r="F50" s="52">
        <v>100046.89768614883</v>
      </c>
      <c r="G50" s="52">
        <v>137395.06190806435</v>
      </c>
      <c r="H50" s="52">
        <v>161190.46065709664</v>
      </c>
      <c r="I50" s="52">
        <v>199955.6914312029</v>
      </c>
      <c r="J50" s="52">
        <v>262519.7348517584</v>
      </c>
      <c r="K50" s="52">
        <v>349030.35458129516</v>
      </c>
      <c r="L50" s="52">
        <v>460242.7227957141</v>
      </c>
      <c r="M50" s="52">
        <v>793642.16754250706</v>
      </c>
      <c r="N50" s="52">
        <v>1030908.1623665933</v>
      </c>
      <c r="O50" s="52">
        <v>1423667.5533972962</v>
      </c>
      <c r="P50" s="52">
        <v>1984292.1434977835</v>
      </c>
      <c r="Q50" s="52">
        <v>2582221.5396816162</v>
      </c>
      <c r="R50" s="52">
        <v>3693780.6489633168</v>
      </c>
      <c r="S50" s="52">
        <v>4392230.2025144827</v>
      </c>
      <c r="T50" s="52">
        <v>5855501.0995047577</v>
      </c>
    </row>
    <row r="51" spans="1:20" ht="13.5" thickBot="1" x14ac:dyDescent="0.25">
      <c r="A51" s="173">
        <v>753</v>
      </c>
      <c r="B51" s="130" t="s">
        <v>244</v>
      </c>
      <c r="C51" s="55">
        <v>13696.295388031524</v>
      </c>
      <c r="D51" s="55">
        <v>15278.838493273444</v>
      </c>
      <c r="E51" s="55">
        <v>14629.241068154946</v>
      </c>
      <c r="F51" s="55">
        <v>8849.8675209839585</v>
      </c>
      <c r="G51" s="55">
        <v>26006.002540112946</v>
      </c>
      <c r="H51" s="55">
        <v>32954.301797500018</v>
      </c>
      <c r="I51" s="55">
        <v>39278.476644154725</v>
      </c>
      <c r="J51" s="55">
        <v>54126.967120448571</v>
      </c>
      <c r="K51" s="55">
        <v>70962.566616584663</v>
      </c>
      <c r="L51" s="55">
        <v>50374.647555255448</v>
      </c>
      <c r="M51" s="55">
        <v>66087.484595878719</v>
      </c>
      <c r="N51" s="55">
        <v>167651.77944410525</v>
      </c>
      <c r="O51" s="55">
        <v>113279.32661705435</v>
      </c>
      <c r="P51" s="55">
        <v>344996.96981943556</v>
      </c>
      <c r="Q51" s="55">
        <v>471472.840781387</v>
      </c>
      <c r="R51" s="55">
        <v>711174.01873726724</v>
      </c>
      <c r="S51" s="55">
        <v>1030729.7049094429</v>
      </c>
      <c r="T51" s="55">
        <v>1351502.4811289394</v>
      </c>
    </row>
    <row r="52" spans="1:20" x14ac:dyDescent="0.2">
      <c r="A52" s="176" t="s">
        <v>311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</row>
    <row r="53" spans="1:20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</row>
    <row r="54" spans="1:20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</row>
    <row r="55" spans="1:20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</row>
    <row r="56" spans="1:20" x14ac:dyDescent="0.2">
      <c r="T56" s="23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S87"/>
  <sheetViews>
    <sheetView workbookViewId="0"/>
  </sheetViews>
  <sheetFormatPr baseColWidth="10" defaultRowHeight="12.75" x14ac:dyDescent="0.2"/>
  <cols>
    <col min="1" max="1" width="11" style="29"/>
    <col min="2" max="18" width="8.375" style="29" customWidth="1"/>
    <col min="19" max="20" width="11" style="29"/>
    <col min="21" max="257" width="10" style="29"/>
    <col min="258" max="258" width="18.125" style="29" customWidth="1"/>
    <col min="259" max="272" width="10.125" style="29" bestFit="1" customWidth="1"/>
    <col min="273" max="274" width="11.25" style="29" bestFit="1" customWidth="1"/>
    <col min="275" max="513" width="10" style="29"/>
    <col min="514" max="514" width="18.125" style="29" customWidth="1"/>
    <col min="515" max="528" width="10.125" style="29" bestFit="1" customWidth="1"/>
    <col min="529" max="530" width="11.25" style="29" bestFit="1" customWidth="1"/>
    <col min="531" max="769" width="10" style="29"/>
    <col min="770" max="770" width="18.125" style="29" customWidth="1"/>
    <col min="771" max="784" width="10.125" style="29" bestFit="1" customWidth="1"/>
    <col min="785" max="786" width="11.25" style="29" bestFit="1" customWidth="1"/>
    <col min="787" max="1025" width="11" style="29"/>
    <col min="1026" max="1026" width="18.125" style="29" customWidth="1"/>
    <col min="1027" max="1040" width="10.125" style="29" bestFit="1" customWidth="1"/>
    <col min="1041" max="1042" width="11.25" style="29" bestFit="1" customWidth="1"/>
    <col min="1043" max="1281" width="10" style="29"/>
    <col min="1282" max="1282" width="18.125" style="29" customWidth="1"/>
    <col min="1283" max="1296" width="10.125" style="29" bestFit="1" customWidth="1"/>
    <col min="1297" max="1298" width="11.25" style="29" bestFit="1" customWidth="1"/>
    <col min="1299" max="1537" width="10" style="29"/>
    <col min="1538" max="1538" width="18.125" style="29" customWidth="1"/>
    <col min="1539" max="1552" width="10.125" style="29" bestFit="1" customWidth="1"/>
    <col min="1553" max="1554" width="11.25" style="29" bestFit="1" customWidth="1"/>
    <col min="1555" max="1793" width="10" style="29"/>
    <col min="1794" max="1794" width="18.125" style="29" customWidth="1"/>
    <col min="1795" max="1808" width="10.125" style="29" bestFit="1" customWidth="1"/>
    <col min="1809" max="1810" width="11.25" style="29" bestFit="1" customWidth="1"/>
    <col min="1811" max="2049" width="11" style="29"/>
    <col min="2050" max="2050" width="18.125" style="29" customWidth="1"/>
    <col min="2051" max="2064" width="10.125" style="29" bestFit="1" customWidth="1"/>
    <col min="2065" max="2066" width="11.25" style="29" bestFit="1" customWidth="1"/>
    <col min="2067" max="2305" width="10" style="29"/>
    <col min="2306" max="2306" width="18.125" style="29" customWidth="1"/>
    <col min="2307" max="2320" width="10.125" style="29" bestFit="1" customWidth="1"/>
    <col min="2321" max="2322" width="11.25" style="29" bestFit="1" customWidth="1"/>
    <col min="2323" max="2561" width="10" style="29"/>
    <col min="2562" max="2562" width="18.125" style="29" customWidth="1"/>
    <col min="2563" max="2576" width="10.125" style="29" bestFit="1" customWidth="1"/>
    <col min="2577" max="2578" width="11.25" style="29" bestFit="1" customWidth="1"/>
    <col min="2579" max="2817" width="10" style="29"/>
    <col min="2818" max="2818" width="18.125" style="29" customWidth="1"/>
    <col min="2819" max="2832" width="10.125" style="29" bestFit="1" customWidth="1"/>
    <col min="2833" max="2834" width="11.25" style="29" bestFit="1" customWidth="1"/>
    <col min="2835" max="3073" width="11" style="29"/>
    <col min="3074" max="3074" width="18.125" style="29" customWidth="1"/>
    <col min="3075" max="3088" width="10.125" style="29" bestFit="1" customWidth="1"/>
    <col min="3089" max="3090" width="11.25" style="29" bestFit="1" customWidth="1"/>
    <col min="3091" max="3329" width="10" style="29"/>
    <col min="3330" max="3330" width="18.125" style="29" customWidth="1"/>
    <col min="3331" max="3344" width="10.125" style="29" bestFit="1" customWidth="1"/>
    <col min="3345" max="3346" width="11.25" style="29" bestFit="1" customWidth="1"/>
    <col min="3347" max="3585" width="10" style="29"/>
    <col min="3586" max="3586" width="18.125" style="29" customWidth="1"/>
    <col min="3587" max="3600" width="10.125" style="29" bestFit="1" customWidth="1"/>
    <col min="3601" max="3602" width="11.25" style="29" bestFit="1" customWidth="1"/>
    <col min="3603" max="3841" width="10" style="29"/>
    <col min="3842" max="3842" width="18.125" style="29" customWidth="1"/>
    <col min="3843" max="3856" width="10.125" style="29" bestFit="1" customWidth="1"/>
    <col min="3857" max="3858" width="11.25" style="29" bestFit="1" customWidth="1"/>
    <col min="3859" max="4097" width="11" style="29"/>
    <col min="4098" max="4098" width="18.125" style="29" customWidth="1"/>
    <col min="4099" max="4112" width="10.125" style="29" bestFit="1" customWidth="1"/>
    <col min="4113" max="4114" width="11.25" style="29" bestFit="1" customWidth="1"/>
    <col min="4115" max="4353" width="10" style="29"/>
    <col min="4354" max="4354" width="18.125" style="29" customWidth="1"/>
    <col min="4355" max="4368" width="10.125" style="29" bestFit="1" customWidth="1"/>
    <col min="4369" max="4370" width="11.25" style="29" bestFit="1" customWidth="1"/>
    <col min="4371" max="4609" width="10" style="29"/>
    <col min="4610" max="4610" width="18.125" style="29" customWidth="1"/>
    <col min="4611" max="4624" width="10.125" style="29" bestFit="1" customWidth="1"/>
    <col min="4625" max="4626" width="11.25" style="29" bestFit="1" customWidth="1"/>
    <col min="4627" max="4865" width="10" style="29"/>
    <col min="4866" max="4866" width="18.125" style="29" customWidth="1"/>
    <col min="4867" max="4880" width="10.125" style="29" bestFit="1" customWidth="1"/>
    <col min="4881" max="4882" width="11.25" style="29" bestFit="1" customWidth="1"/>
    <col min="4883" max="5121" width="11" style="29"/>
    <col min="5122" max="5122" width="18.125" style="29" customWidth="1"/>
    <col min="5123" max="5136" width="10.125" style="29" bestFit="1" customWidth="1"/>
    <col min="5137" max="5138" width="11.25" style="29" bestFit="1" customWidth="1"/>
    <col min="5139" max="5377" width="10" style="29"/>
    <col min="5378" max="5378" width="18.125" style="29" customWidth="1"/>
    <col min="5379" max="5392" width="10.125" style="29" bestFit="1" customWidth="1"/>
    <col min="5393" max="5394" width="11.25" style="29" bestFit="1" customWidth="1"/>
    <col min="5395" max="5633" width="10" style="29"/>
    <col min="5634" max="5634" width="18.125" style="29" customWidth="1"/>
    <col min="5635" max="5648" width="10.125" style="29" bestFit="1" customWidth="1"/>
    <col min="5649" max="5650" width="11.25" style="29" bestFit="1" customWidth="1"/>
    <col min="5651" max="5889" width="10" style="29"/>
    <col min="5890" max="5890" width="18.125" style="29" customWidth="1"/>
    <col min="5891" max="5904" width="10.125" style="29" bestFit="1" customWidth="1"/>
    <col min="5905" max="5906" width="11.25" style="29" bestFit="1" customWidth="1"/>
    <col min="5907" max="6145" width="11" style="29"/>
    <col min="6146" max="6146" width="18.125" style="29" customWidth="1"/>
    <col min="6147" max="6160" width="10.125" style="29" bestFit="1" customWidth="1"/>
    <col min="6161" max="6162" width="11.25" style="29" bestFit="1" customWidth="1"/>
    <col min="6163" max="6401" width="10" style="29"/>
    <col min="6402" max="6402" width="18.125" style="29" customWidth="1"/>
    <col min="6403" max="6416" width="10.125" style="29" bestFit="1" customWidth="1"/>
    <col min="6417" max="6418" width="11.25" style="29" bestFit="1" customWidth="1"/>
    <col min="6419" max="6657" width="10" style="29"/>
    <col min="6658" max="6658" width="18.125" style="29" customWidth="1"/>
    <col min="6659" max="6672" width="10.125" style="29" bestFit="1" customWidth="1"/>
    <col min="6673" max="6674" width="11.25" style="29" bestFit="1" customWidth="1"/>
    <col min="6675" max="6913" width="10" style="29"/>
    <col min="6914" max="6914" width="18.125" style="29" customWidth="1"/>
    <col min="6915" max="6928" width="10.125" style="29" bestFit="1" customWidth="1"/>
    <col min="6929" max="6930" width="11.25" style="29" bestFit="1" customWidth="1"/>
    <col min="6931" max="7169" width="11" style="29"/>
    <col min="7170" max="7170" width="18.125" style="29" customWidth="1"/>
    <col min="7171" max="7184" width="10.125" style="29" bestFit="1" customWidth="1"/>
    <col min="7185" max="7186" width="11.25" style="29" bestFit="1" customWidth="1"/>
    <col min="7187" max="7425" width="10" style="29"/>
    <col min="7426" max="7426" width="18.125" style="29" customWidth="1"/>
    <col min="7427" max="7440" width="10.125" style="29" bestFit="1" customWidth="1"/>
    <col min="7441" max="7442" width="11.25" style="29" bestFit="1" customWidth="1"/>
    <col min="7443" max="7681" width="10" style="29"/>
    <col min="7682" max="7682" width="18.125" style="29" customWidth="1"/>
    <col min="7683" max="7696" width="10.125" style="29" bestFit="1" customWidth="1"/>
    <col min="7697" max="7698" width="11.25" style="29" bestFit="1" customWidth="1"/>
    <col min="7699" max="7937" width="10" style="29"/>
    <col min="7938" max="7938" width="18.125" style="29" customWidth="1"/>
    <col min="7939" max="7952" width="10.125" style="29" bestFit="1" customWidth="1"/>
    <col min="7953" max="7954" width="11.25" style="29" bestFit="1" customWidth="1"/>
    <col min="7955" max="8193" width="11" style="29"/>
    <col min="8194" max="8194" width="18.125" style="29" customWidth="1"/>
    <col min="8195" max="8208" width="10.125" style="29" bestFit="1" customWidth="1"/>
    <col min="8209" max="8210" width="11.25" style="29" bestFit="1" customWidth="1"/>
    <col min="8211" max="8449" width="10" style="29"/>
    <col min="8450" max="8450" width="18.125" style="29" customWidth="1"/>
    <col min="8451" max="8464" width="10.125" style="29" bestFit="1" customWidth="1"/>
    <col min="8465" max="8466" width="11.25" style="29" bestFit="1" customWidth="1"/>
    <col min="8467" max="8705" width="10" style="29"/>
    <col min="8706" max="8706" width="18.125" style="29" customWidth="1"/>
    <col min="8707" max="8720" width="10.125" style="29" bestFit="1" customWidth="1"/>
    <col min="8721" max="8722" width="11.25" style="29" bestFit="1" customWidth="1"/>
    <col min="8723" max="8961" width="10" style="29"/>
    <col min="8962" max="8962" width="18.125" style="29" customWidth="1"/>
    <col min="8963" max="8976" width="10.125" style="29" bestFit="1" customWidth="1"/>
    <col min="8977" max="8978" width="11.25" style="29" bestFit="1" customWidth="1"/>
    <col min="8979" max="9217" width="11" style="29"/>
    <col min="9218" max="9218" width="18.125" style="29" customWidth="1"/>
    <col min="9219" max="9232" width="10.125" style="29" bestFit="1" customWidth="1"/>
    <col min="9233" max="9234" width="11.25" style="29" bestFit="1" customWidth="1"/>
    <col min="9235" max="9473" width="10" style="29"/>
    <col min="9474" max="9474" width="18.125" style="29" customWidth="1"/>
    <col min="9475" max="9488" width="10.125" style="29" bestFit="1" customWidth="1"/>
    <col min="9489" max="9490" width="11.25" style="29" bestFit="1" customWidth="1"/>
    <col min="9491" max="9729" width="10" style="29"/>
    <col min="9730" max="9730" width="18.125" style="29" customWidth="1"/>
    <col min="9731" max="9744" width="10.125" style="29" bestFit="1" customWidth="1"/>
    <col min="9745" max="9746" width="11.25" style="29" bestFit="1" customWidth="1"/>
    <col min="9747" max="9985" width="10" style="29"/>
    <col min="9986" max="9986" width="18.125" style="29" customWidth="1"/>
    <col min="9987" max="10000" width="10.125" style="29" bestFit="1" customWidth="1"/>
    <col min="10001" max="10002" width="11.25" style="29" bestFit="1" customWidth="1"/>
    <col min="10003" max="10241" width="11" style="29"/>
    <col min="10242" max="10242" width="18.125" style="29" customWidth="1"/>
    <col min="10243" max="10256" width="10.125" style="29" bestFit="1" customWidth="1"/>
    <col min="10257" max="10258" width="11.25" style="29" bestFit="1" customWidth="1"/>
    <col min="10259" max="10497" width="10" style="29"/>
    <col min="10498" max="10498" width="18.125" style="29" customWidth="1"/>
    <col min="10499" max="10512" width="10.125" style="29" bestFit="1" customWidth="1"/>
    <col min="10513" max="10514" width="11.25" style="29" bestFit="1" customWidth="1"/>
    <col min="10515" max="10753" width="10" style="29"/>
    <col min="10754" max="10754" width="18.125" style="29" customWidth="1"/>
    <col min="10755" max="10768" width="10.125" style="29" bestFit="1" customWidth="1"/>
    <col min="10769" max="10770" width="11.25" style="29" bestFit="1" customWidth="1"/>
    <col min="10771" max="11009" width="10" style="29"/>
    <col min="11010" max="11010" width="18.125" style="29" customWidth="1"/>
    <col min="11011" max="11024" width="10.125" style="29" bestFit="1" customWidth="1"/>
    <col min="11025" max="11026" width="11.25" style="29" bestFit="1" customWidth="1"/>
    <col min="11027" max="11265" width="11" style="29"/>
    <col min="11266" max="11266" width="18.125" style="29" customWidth="1"/>
    <col min="11267" max="11280" width="10.125" style="29" bestFit="1" customWidth="1"/>
    <col min="11281" max="11282" width="11.25" style="29" bestFit="1" customWidth="1"/>
    <col min="11283" max="11521" width="10" style="29"/>
    <col min="11522" max="11522" width="18.125" style="29" customWidth="1"/>
    <col min="11523" max="11536" width="10.125" style="29" bestFit="1" customWidth="1"/>
    <col min="11537" max="11538" width="11.25" style="29" bestFit="1" customWidth="1"/>
    <col min="11539" max="11777" width="10" style="29"/>
    <col min="11778" max="11778" width="18.125" style="29" customWidth="1"/>
    <col min="11779" max="11792" width="10.125" style="29" bestFit="1" customWidth="1"/>
    <col min="11793" max="11794" width="11.25" style="29" bestFit="1" customWidth="1"/>
    <col min="11795" max="12033" width="10" style="29"/>
    <col min="12034" max="12034" width="18.125" style="29" customWidth="1"/>
    <col min="12035" max="12048" width="10.125" style="29" bestFit="1" customWidth="1"/>
    <col min="12049" max="12050" width="11.25" style="29" bestFit="1" customWidth="1"/>
    <col min="12051" max="12289" width="11" style="29"/>
    <col min="12290" max="12290" width="18.125" style="29" customWidth="1"/>
    <col min="12291" max="12304" width="10.125" style="29" bestFit="1" customWidth="1"/>
    <col min="12305" max="12306" width="11.25" style="29" bestFit="1" customWidth="1"/>
    <col min="12307" max="12545" width="10" style="29"/>
    <col min="12546" max="12546" width="18.125" style="29" customWidth="1"/>
    <col min="12547" max="12560" width="10.125" style="29" bestFit="1" customWidth="1"/>
    <col min="12561" max="12562" width="11.25" style="29" bestFit="1" customWidth="1"/>
    <col min="12563" max="12801" width="10" style="29"/>
    <col min="12802" max="12802" width="18.125" style="29" customWidth="1"/>
    <col min="12803" max="12816" width="10.125" style="29" bestFit="1" customWidth="1"/>
    <col min="12817" max="12818" width="11.25" style="29" bestFit="1" customWidth="1"/>
    <col min="12819" max="13057" width="10" style="29"/>
    <col min="13058" max="13058" width="18.125" style="29" customWidth="1"/>
    <col min="13059" max="13072" width="10.125" style="29" bestFit="1" customWidth="1"/>
    <col min="13073" max="13074" width="11.25" style="29" bestFit="1" customWidth="1"/>
    <col min="13075" max="13313" width="11" style="29"/>
    <col min="13314" max="13314" width="18.125" style="29" customWidth="1"/>
    <col min="13315" max="13328" width="10.125" style="29" bestFit="1" customWidth="1"/>
    <col min="13329" max="13330" width="11.25" style="29" bestFit="1" customWidth="1"/>
    <col min="13331" max="13569" width="10" style="29"/>
    <col min="13570" max="13570" width="18.125" style="29" customWidth="1"/>
    <col min="13571" max="13584" width="10.125" style="29" bestFit="1" customWidth="1"/>
    <col min="13585" max="13586" width="11.25" style="29" bestFit="1" customWidth="1"/>
    <col min="13587" max="13825" width="10" style="29"/>
    <col min="13826" max="13826" width="18.125" style="29" customWidth="1"/>
    <col min="13827" max="13840" width="10.125" style="29" bestFit="1" customWidth="1"/>
    <col min="13841" max="13842" width="11.25" style="29" bestFit="1" customWidth="1"/>
    <col min="13843" max="14081" width="10" style="29"/>
    <col min="14082" max="14082" width="18.125" style="29" customWidth="1"/>
    <col min="14083" max="14096" width="10.125" style="29" bestFit="1" customWidth="1"/>
    <col min="14097" max="14098" width="11.25" style="29" bestFit="1" customWidth="1"/>
    <col min="14099" max="14337" width="11" style="29"/>
    <col min="14338" max="14338" width="18.125" style="29" customWidth="1"/>
    <col min="14339" max="14352" width="10.125" style="29" bestFit="1" customWidth="1"/>
    <col min="14353" max="14354" width="11.25" style="29" bestFit="1" customWidth="1"/>
    <col min="14355" max="14593" width="10" style="29"/>
    <col min="14594" max="14594" width="18.125" style="29" customWidth="1"/>
    <col min="14595" max="14608" width="10.125" style="29" bestFit="1" customWidth="1"/>
    <col min="14609" max="14610" width="11.25" style="29" bestFit="1" customWidth="1"/>
    <col min="14611" max="14849" width="10" style="29"/>
    <col min="14850" max="14850" width="18.125" style="29" customWidth="1"/>
    <col min="14851" max="14864" width="10.125" style="29" bestFit="1" customWidth="1"/>
    <col min="14865" max="14866" width="11.25" style="29" bestFit="1" customWidth="1"/>
    <col min="14867" max="15105" width="10" style="29"/>
    <col min="15106" max="15106" width="18.125" style="29" customWidth="1"/>
    <col min="15107" max="15120" width="10.125" style="29" bestFit="1" customWidth="1"/>
    <col min="15121" max="15122" width="11.25" style="29" bestFit="1" customWidth="1"/>
    <col min="15123" max="15361" width="11" style="29"/>
    <col min="15362" max="15362" width="18.125" style="29" customWidth="1"/>
    <col min="15363" max="15376" width="10.125" style="29" bestFit="1" customWidth="1"/>
    <col min="15377" max="15378" width="11.25" style="29" bestFit="1" customWidth="1"/>
    <col min="15379" max="15617" width="10" style="29"/>
    <col min="15618" max="15618" width="18.125" style="29" customWidth="1"/>
    <col min="15619" max="15632" width="10.125" style="29" bestFit="1" customWidth="1"/>
    <col min="15633" max="15634" width="11.25" style="29" bestFit="1" customWidth="1"/>
    <col min="15635" max="15873" width="10" style="29"/>
    <col min="15874" max="15874" width="18.125" style="29" customWidth="1"/>
    <col min="15875" max="15888" width="10.125" style="29" bestFit="1" customWidth="1"/>
    <col min="15889" max="15890" width="11.25" style="29" bestFit="1" customWidth="1"/>
    <col min="15891" max="16129" width="10" style="29"/>
    <col min="16130" max="16130" width="18.125" style="29" customWidth="1"/>
    <col min="16131" max="16144" width="10.125" style="29" bestFit="1" customWidth="1"/>
    <col min="16145" max="16146" width="11.25" style="29" bestFit="1" customWidth="1"/>
    <col min="16147" max="16384" width="11" style="29"/>
  </cols>
  <sheetData>
    <row r="1" spans="1:19" ht="15.75" x14ac:dyDescent="0.2">
      <c r="A1" s="373" t="s">
        <v>154</v>
      </c>
      <c r="B1" s="373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ht="15" x14ac:dyDescent="0.2">
      <c r="A2" s="374" t="s">
        <v>155</v>
      </c>
      <c r="B2" s="374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ht="15" x14ac:dyDescent="0.2">
      <c r="A3" s="374" t="s">
        <v>347</v>
      </c>
      <c r="B3" s="374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</row>
    <row r="4" spans="1:19" ht="15" x14ac:dyDescent="0.2">
      <c r="A4" s="374" t="s">
        <v>165</v>
      </c>
      <c r="B4" s="374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</row>
    <row r="5" spans="1:19" ht="15" x14ac:dyDescent="0.25">
      <c r="A5" s="216" t="s">
        <v>157</v>
      </c>
      <c r="B5" s="216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</row>
    <row r="6" spans="1:19" ht="15.75" x14ac:dyDescent="0.2">
      <c r="A6" s="76" t="s">
        <v>164</v>
      </c>
      <c r="B6" s="76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</row>
    <row r="7" spans="1:19" ht="15.75" x14ac:dyDescent="0.2">
      <c r="A7" s="76"/>
      <c r="B7" s="76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19" ht="15.75" thickBot="1" x14ac:dyDescent="0.3">
      <c r="A8" s="46" t="s">
        <v>159</v>
      </c>
      <c r="B8" s="47">
        <v>2004</v>
      </c>
      <c r="C8" s="47">
        <v>2005</v>
      </c>
      <c r="D8" s="47">
        <v>2006</v>
      </c>
      <c r="E8" s="47">
        <v>2007</v>
      </c>
      <c r="F8" s="47">
        <v>2008</v>
      </c>
      <c r="G8" s="47">
        <v>2009</v>
      </c>
      <c r="H8" s="47">
        <v>2010</v>
      </c>
      <c r="I8" s="47">
        <v>2011</v>
      </c>
      <c r="J8" s="47">
        <v>2012</v>
      </c>
      <c r="K8" s="47">
        <v>2013</v>
      </c>
      <c r="L8" s="47">
        <v>2014</v>
      </c>
      <c r="M8" s="47">
        <v>2015</v>
      </c>
      <c r="N8" s="47">
        <v>2016</v>
      </c>
      <c r="O8" s="47">
        <v>2017</v>
      </c>
      <c r="P8" s="47">
        <v>2018</v>
      </c>
      <c r="Q8" s="47">
        <v>2019</v>
      </c>
      <c r="R8" s="47">
        <v>2020</v>
      </c>
      <c r="S8" s="47">
        <v>2021</v>
      </c>
    </row>
    <row r="9" spans="1:19" ht="15.75" thickBot="1" x14ac:dyDescent="0.3">
      <c r="A9" s="48" t="s">
        <v>2</v>
      </c>
      <c r="B9" s="69">
        <v>239448.47740161649</v>
      </c>
      <c r="C9" s="69">
        <v>239942.07813130098</v>
      </c>
      <c r="D9" s="69">
        <v>286909.49397405173</v>
      </c>
      <c r="E9" s="69">
        <v>279969.78111258376</v>
      </c>
      <c r="F9" s="69">
        <v>257561.53822807324</v>
      </c>
      <c r="G9" s="69">
        <v>277063.94660401141</v>
      </c>
      <c r="H9" s="69">
        <v>278115.28117569519</v>
      </c>
      <c r="I9" s="69">
        <v>318198.897896585</v>
      </c>
      <c r="J9" s="69">
        <v>295131.76228652598</v>
      </c>
      <c r="K9" s="69">
        <v>270912.02629677916</v>
      </c>
      <c r="L9" s="69">
        <v>281513.07769114454</v>
      </c>
      <c r="M9" s="69">
        <v>260953.73938215361</v>
      </c>
      <c r="N9" s="69">
        <v>254346.8567470868</v>
      </c>
      <c r="O9" s="69">
        <v>239754.77322718967</v>
      </c>
      <c r="P9" s="69">
        <v>249139.63018050051</v>
      </c>
      <c r="Q9" s="69">
        <v>267135.17933224293</v>
      </c>
      <c r="R9" s="69">
        <v>254466.44482224967</v>
      </c>
      <c r="S9" s="69">
        <v>246769.34205750612</v>
      </c>
    </row>
    <row r="10" spans="1:19" x14ac:dyDescent="0.2">
      <c r="A10" s="51">
        <v>801</v>
      </c>
      <c r="B10" s="52">
        <v>4877.656023660239</v>
      </c>
      <c r="C10" s="52">
        <v>5410.8019211085211</v>
      </c>
      <c r="D10" s="52">
        <v>5744.6228550824917</v>
      </c>
      <c r="E10" s="52">
        <v>5976.8461134991658</v>
      </c>
      <c r="F10" s="52">
        <v>5739.7848705321439</v>
      </c>
      <c r="G10" s="52">
        <v>5996.1980517005559</v>
      </c>
      <c r="H10" s="52">
        <v>6263.2547988797323</v>
      </c>
      <c r="I10" s="52">
        <v>6947.345814298852</v>
      </c>
      <c r="J10" s="52">
        <v>7052.8138774964264</v>
      </c>
      <c r="K10" s="52">
        <v>7166.0227159745555</v>
      </c>
      <c r="L10" s="52">
        <v>7163.1199252443457</v>
      </c>
      <c r="M10" s="52">
        <v>7537.5799294412345</v>
      </c>
      <c r="N10" s="52">
        <v>7786.2523353290908</v>
      </c>
      <c r="O10" s="52">
        <v>7794.9607075197155</v>
      </c>
      <c r="P10" s="52">
        <v>7880.1092356058298</v>
      </c>
      <c r="Q10" s="52">
        <v>7663.3675277502671</v>
      </c>
      <c r="R10" s="52">
        <v>7547.2558985419282</v>
      </c>
      <c r="S10" s="52">
        <v>7392.4403929308128</v>
      </c>
    </row>
    <row r="11" spans="1:19" x14ac:dyDescent="0.2">
      <c r="A11" s="51">
        <v>802</v>
      </c>
      <c r="B11" s="52">
        <v>5744.7968902802613</v>
      </c>
      <c r="C11" s="52">
        <v>7201.743774171563</v>
      </c>
      <c r="D11" s="52">
        <v>7611.1642909106386</v>
      </c>
      <c r="E11" s="52">
        <v>7769.7686352329829</v>
      </c>
      <c r="F11" s="52">
        <v>6733.3076874520821</v>
      </c>
      <c r="G11" s="52">
        <v>8477.9554749978688</v>
      </c>
      <c r="H11" s="52">
        <v>8341.481969418177</v>
      </c>
      <c r="I11" s="52">
        <v>7155.6378601243705</v>
      </c>
      <c r="J11" s="52">
        <v>7269.9805269614089</v>
      </c>
      <c r="K11" s="52">
        <v>7611.1642909106386</v>
      </c>
      <c r="L11" s="52">
        <v>7723.6627211857895</v>
      </c>
      <c r="M11" s="52">
        <v>7891.4882483175734</v>
      </c>
      <c r="N11" s="52">
        <v>8085.1330873157831</v>
      </c>
      <c r="O11" s="52">
        <v>8175.5006788482815</v>
      </c>
      <c r="P11" s="52">
        <v>8439.2265071982256</v>
      </c>
      <c r="Q11" s="52">
        <v>8533.2825718545009</v>
      </c>
      <c r="R11" s="52">
        <v>8597.8308515205699</v>
      </c>
      <c r="S11" s="52">
        <v>8228.9835391430261</v>
      </c>
    </row>
    <row r="12" spans="1:19" x14ac:dyDescent="0.2">
      <c r="A12" s="51" t="s">
        <v>160</v>
      </c>
      <c r="B12" s="52">
        <v>48508.024525176654</v>
      </c>
      <c r="C12" s="52">
        <v>44539.186154934927</v>
      </c>
      <c r="D12" s="52">
        <v>76730.875158006704</v>
      </c>
      <c r="E12" s="52">
        <v>75187.438014023821</v>
      </c>
      <c r="F12" s="52">
        <v>51594.898813142441</v>
      </c>
      <c r="G12" s="52">
        <v>66808.77923240239</v>
      </c>
      <c r="H12" s="52">
        <v>67690.74331467833</v>
      </c>
      <c r="I12" s="52">
        <v>104953.72579083676</v>
      </c>
      <c r="J12" s="52">
        <v>87314.444145317975</v>
      </c>
      <c r="K12" s="52">
        <v>59312.084533056906</v>
      </c>
      <c r="L12" s="52">
        <v>71659.581684920064</v>
      </c>
      <c r="M12" s="52">
        <v>49389.988607452586</v>
      </c>
      <c r="N12" s="52">
        <v>39908.874722986249</v>
      </c>
      <c r="O12" s="52">
        <v>28002.359612261069</v>
      </c>
      <c r="P12" s="52">
        <v>33294.144105916705</v>
      </c>
      <c r="Q12" s="52">
        <v>50051.461669159544</v>
      </c>
      <c r="R12" s="52">
        <v>41452.311866969139</v>
      </c>
      <c r="S12" s="52">
        <v>34176.108188192644</v>
      </c>
    </row>
    <row r="13" spans="1:19" x14ac:dyDescent="0.2">
      <c r="A13" s="51" t="s">
        <v>161</v>
      </c>
      <c r="B13" s="52">
        <v>17519.196330649556</v>
      </c>
      <c r="C13" s="52">
        <v>17720.959384652379</v>
      </c>
      <c r="D13" s="52">
        <v>17925.046080059306</v>
      </c>
      <c r="E13" s="52">
        <v>18131.483177514907</v>
      </c>
      <c r="F13" s="52">
        <v>18340.297745857642</v>
      </c>
      <c r="G13" s="52">
        <v>18551.517165669244</v>
      </c>
      <c r="H13" s="52">
        <v>18765.169132864958</v>
      </c>
      <c r="I13" s="52">
        <v>18981.281662325146</v>
      </c>
      <c r="J13" s="52">
        <v>19199.883091568703</v>
      </c>
      <c r="K13" s="52">
        <v>19421.002084468786</v>
      </c>
      <c r="L13" s="52">
        <v>19644.667635011327</v>
      </c>
      <c r="M13" s="52">
        <v>19870.909071096845</v>
      </c>
      <c r="N13" s="52">
        <v>20099.756058386029</v>
      </c>
      <c r="O13" s="52">
        <v>20331.238604189621</v>
      </c>
      <c r="P13" s="52">
        <v>20565.387061403086</v>
      </c>
      <c r="Q13" s="52">
        <v>20802.232132486606</v>
      </c>
      <c r="R13" s="52">
        <v>21041.804873490906</v>
      </c>
      <c r="S13" s="52">
        <v>21284.136698129441</v>
      </c>
    </row>
    <row r="14" spans="1:19" x14ac:dyDescent="0.2">
      <c r="A14" s="51">
        <v>809</v>
      </c>
      <c r="B14" s="52">
        <v>2849.4737318497105</v>
      </c>
      <c r="C14" s="52">
        <v>3339.4351891184137</v>
      </c>
      <c r="D14" s="52">
        <v>3681.3720369403791</v>
      </c>
      <c r="E14" s="52">
        <v>4075.1174980687028</v>
      </c>
      <c r="F14" s="52">
        <v>4272.7303516800985</v>
      </c>
      <c r="G14" s="52">
        <v>4346.0025333562335</v>
      </c>
      <c r="H14" s="52">
        <v>4710.8831956424428</v>
      </c>
      <c r="I14" s="52">
        <v>4831.5232523415352</v>
      </c>
      <c r="J14" s="52">
        <v>4097.3211894857131</v>
      </c>
      <c r="K14" s="52">
        <v>3815.3343084896769</v>
      </c>
      <c r="L14" s="52">
        <v>3351.2771578741531</v>
      </c>
      <c r="M14" s="52">
        <v>3082.6124917283232</v>
      </c>
      <c r="N14" s="52">
        <v>3302.4290367567296</v>
      </c>
      <c r="O14" s="52">
        <v>2721.4324446782821</v>
      </c>
      <c r="P14" s="52">
        <v>3328.3333434099086</v>
      </c>
      <c r="Q14" s="52">
        <v>3401.6055250860441</v>
      </c>
      <c r="R14" s="52">
        <v>2882.7792689752268</v>
      </c>
      <c r="S14" s="52">
        <v>3142.1923970306352</v>
      </c>
    </row>
    <row r="15" spans="1:19" ht="26.25" thickBot="1" x14ac:dyDescent="0.25">
      <c r="A15" s="54" t="s">
        <v>162</v>
      </c>
      <c r="B15" s="55">
        <v>159949.32990000007</v>
      </c>
      <c r="C15" s="55">
        <v>161729.95170731517</v>
      </c>
      <c r="D15" s="55">
        <v>175216.41355305223</v>
      </c>
      <c r="E15" s="55">
        <v>168829.1276742442</v>
      </c>
      <c r="F15" s="55">
        <v>170880.51875940882</v>
      </c>
      <c r="G15" s="55">
        <v>172883.49414588511</v>
      </c>
      <c r="H15" s="55">
        <v>172343.74876421154</v>
      </c>
      <c r="I15" s="55">
        <v>175329.38351665833</v>
      </c>
      <c r="J15" s="55">
        <v>170197.31945569578</v>
      </c>
      <c r="K15" s="55">
        <v>173586.41836387859</v>
      </c>
      <c r="L15" s="55">
        <v>171970.7685669089</v>
      </c>
      <c r="M15" s="55">
        <v>173181.16103411705</v>
      </c>
      <c r="N15" s="55">
        <v>175164.41150631293</v>
      </c>
      <c r="O15" s="55">
        <v>172729.28117969268</v>
      </c>
      <c r="P15" s="55">
        <v>175632.42992696675</v>
      </c>
      <c r="Q15" s="55">
        <v>176683.22990590599</v>
      </c>
      <c r="R15" s="55">
        <v>172944.4620627519</v>
      </c>
      <c r="S15" s="55">
        <v>172545.48084207956</v>
      </c>
    </row>
    <row r="16" spans="1:19" x14ac:dyDescent="0.2">
      <c r="A16" s="176" t="s">
        <v>311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 ht="13.5" thickBot="1" x14ac:dyDescent="0.25">
      <c r="A17" s="87"/>
      <c r="B17" s="377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1:19" ht="15.75" x14ac:dyDescent="0.2">
      <c r="A18" s="75" t="s">
        <v>154</v>
      </c>
      <c r="B18" s="75"/>
      <c r="C18" s="65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</row>
    <row r="19" spans="1:19" ht="15" x14ac:dyDescent="0.2">
      <c r="A19" s="374" t="s">
        <v>155</v>
      </c>
      <c r="B19" s="374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19" ht="15" x14ac:dyDescent="0.2">
      <c r="A20" s="374" t="s">
        <v>347</v>
      </c>
      <c r="B20" s="374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</row>
    <row r="21" spans="1:19" ht="15" x14ac:dyDescent="0.2">
      <c r="A21" s="374" t="s">
        <v>165</v>
      </c>
      <c r="B21" s="374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</row>
    <row r="22" spans="1:19" ht="15" x14ac:dyDescent="0.25">
      <c r="A22" s="216" t="s">
        <v>157</v>
      </c>
      <c r="B22" s="21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</row>
    <row r="23" spans="1:19" ht="15.75" x14ac:dyDescent="0.25">
      <c r="A23" s="67" t="s">
        <v>163</v>
      </c>
      <c r="B23" s="23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</row>
    <row r="24" spans="1:19" ht="15.75" x14ac:dyDescent="0.25">
      <c r="A24" s="67"/>
      <c r="B24" s="23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</row>
    <row r="25" spans="1:19" ht="15.75" thickBot="1" x14ac:dyDescent="0.3">
      <c r="A25" s="46" t="s">
        <v>159</v>
      </c>
      <c r="B25" s="47">
        <v>2004</v>
      </c>
      <c r="C25" s="47">
        <v>2005</v>
      </c>
      <c r="D25" s="47">
        <v>2006</v>
      </c>
      <c r="E25" s="47">
        <v>2007</v>
      </c>
      <c r="F25" s="47">
        <v>2008</v>
      </c>
      <c r="G25" s="47">
        <v>2009</v>
      </c>
      <c r="H25" s="47">
        <v>2010</v>
      </c>
      <c r="I25" s="47">
        <v>2011</v>
      </c>
      <c r="J25" s="47">
        <v>2012</v>
      </c>
      <c r="K25" s="47">
        <v>2013</v>
      </c>
      <c r="L25" s="47">
        <v>2014</v>
      </c>
      <c r="M25" s="47">
        <v>2015</v>
      </c>
      <c r="N25" s="47">
        <v>2016</v>
      </c>
      <c r="O25" s="47">
        <v>2017</v>
      </c>
      <c r="P25" s="47">
        <v>2018</v>
      </c>
      <c r="Q25" s="47">
        <v>2019</v>
      </c>
      <c r="R25" s="47">
        <v>2020</v>
      </c>
      <c r="S25" s="47">
        <v>2021</v>
      </c>
    </row>
    <row r="26" spans="1:19" ht="15.75" thickBot="1" x14ac:dyDescent="0.3">
      <c r="A26" s="48" t="s">
        <v>2</v>
      </c>
      <c r="B26" s="68">
        <v>27239.00839194026</v>
      </c>
      <c r="C26" s="68">
        <v>27091.40706974762</v>
      </c>
      <c r="D26" s="68">
        <v>39157.840109540106</v>
      </c>
      <c r="E26" s="68">
        <v>38574.414134186241</v>
      </c>
      <c r="F26" s="68">
        <v>30048.68628130481</v>
      </c>
      <c r="G26" s="68">
        <v>36033.457998044571</v>
      </c>
      <c r="H26" s="68">
        <v>36260.825647490303</v>
      </c>
      <c r="I26" s="68">
        <v>49315.783063106748</v>
      </c>
      <c r="J26" s="68">
        <v>42959.415170965978</v>
      </c>
      <c r="K26" s="68">
        <v>33383.550966724804</v>
      </c>
      <c r="L26" s="68">
        <v>37647.977743351366</v>
      </c>
      <c r="M26" s="68">
        <v>30029.821857497685</v>
      </c>
      <c r="N26" s="68">
        <v>26949.898306836007</v>
      </c>
      <c r="O26" s="68">
        <v>22681.075611407108</v>
      </c>
      <c r="P26" s="68">
        <v>24828.142840771805</v>
      </c>
      <c r="Q26" s="68">
        <v>30735.608664586911</v>
      </c>
      <c r="R26" s="68">
        <v>27549.818457115474</v>
      </c>
      <c r="S26" s="68">
        <v>24488.868087085932</v>
      </c>
    </row>
    <row r="27" spans="1:19" x14ac:dyDescent="0.2">
      <c r="A27" s="51">
        <v>801</v>
      </c>
      <c r="B27" s="52">
        <v>1279.7383736988436</v>
      </c>
      <c r="C27" s="52">
        <v>1419.6185252378361</v>
      </c>
      <c r="D27" s="52">
        <v>1507.2022861833038</v>
      </c>
      <c r="E27" s="52">
        <v>1568.1301198844983</v>
      </c>
      <c r="F27" s="52">
        <v>1505.9329563145288</v>
      </c>
      <c r="G27" s="52">
        <v>1573.2074393595981</v>
      </c>
      <c r="H27" s="52">
        <v>1628.4462477087304</v>
      </c>
      <c r="I27" s="52">
        <v>1806.3099117177017</v>
      </c>
      <c r="J27" s="52">
        <v>1833.731608149071</v>
      </c>
      <c r="K27" s="52">
        <v>1863.1659061533844</v>
      </c>
      <c r="L27" s="52">
        <v>1862.41118056353</v>
      </c>
      <c r="M27" s="52">
        <v>1959.7707816547211</v>
      </c>
      <c r="N27" s="52">
        <v>2024.4256071855636</v>
      </c>
      <c r="O27" s="52">
        <v>2026.6897839551261</v>
      </c>
      <c r="P27" s="52">
        <v>2048.8284012575159</v>
      </c>
      <c r="Q27" s="52">
        <v>1992.4755572150696</v>
      </c>
      <c r="R27" s="52">
        <v>1962.2865336209013</v>
      </c>
      <c r="S27" s="52">
        <v>1922.0345021620114</v>
      </c>
    </row>
    <row r="28" spans="1:19" x14ac:dyDescent="0.2">
      <c r="A28" s="51">
        <v>802</v>
      </c>
      <c r="B28" s="52">
        <v>1486.9483117068169</v>
      </c>
      <c r="C28" s="52">
        <v>1864.0555881910495</v>
      </c>
      <c r="D28" s="52">
        <v>1970.027506392948</v>
      </c>
      <c r="E28" s="52">
        <v>2011.0796909216112</v>
      </c>
      <c r="F28" s="52">
        <v>1742.8084385366255</v>
      </c>
      <c r="G28" s="52">
        <v>2194.3824683519219</v>
      </c>
      <c r="H28" s="52">
        <v>2168.7853120487262</v>
      </c>
      <c r="I28" s="52">
        <v>1860.4658436323364</v>
      </c>
      <c r="J28" s="52">
        <v>1890.1949370099665</v>
      </c>
      <c r="K28" s="52">
        <v>1978.9027156367661</v>
      </c>
      <c r="L28" s="52">
        <v>2008.1523075083053</v>
      </c>
      <c r="M28" s="52">
        <v>2051.7869445625693</v>
      </c>
      <c r="N28" s="52">
        <v>2102.1346027021036</v>
      </c>
      <c r="O28" s="52">
        <v>2125.6301765005533</v>
      </c>
      <c r="P28" s="52">
        <v>2194.1988918715388</v>
      </c>
      <c r="Q28" s="52">
        <v>2218.6534686821701</v>
      </c>
      <c r="R28" s="52">
        <v>2235.4360213953482</v>
      </c>
      <c r="S28" s="52">
        <v>2139.5357201771867</v>
      </c>
    </row>
    <row r="29" spans="1:19" x14ac:dyDescent="0.2">
      <c r="A29" s="51" t="s">
        <v>160</v>
      </c>
      <c r="B29" s="52">
        <v>17097.793096771631</v>
      </c>
      <c r="C29" s="52">
        <v>15698.882752490315</v>
      </c>
      <c r="D29" s="52">
        <v>27045.599989438761</v>
      </c>
      <c r="E29" s="52">
        <v>26501.579299996029</v>
      </c>
      <c r="F29" s="52">
        <v>18185.834475657099</v>
      </c>
      <c r="G29" s="52">
        <v>23548.324128735472</v>
      </c>
      <c r="H29" s="52">
        <v>23691.760160137415</v>
      </c>
      <c r="I29" s="52">
        <v>36733.804026792866</v>
      </c>
      <c r="J29" s="52">
        <v>30560.055450861288</v>
      </c>
      <c r="K29" s="52">
        <v>20759.229586569916</v>
      </c>
      <c r="L29" s="52">
        <v>25080.853589722021</v>
      </c>
      <c r="M29" s="52">
        <v>17286.496012608404</v>
      </c>
      <c r="N29" s="52">
        <v>13968.106153045186</v>
      </c>
      <c r="O29" s="52">
        <v>9800.8258642913734</v>
      </c>
      <c r="P29" s="52">
        <v>11652.950437070846</v>
      </c>
      <c r="Q29" s="52">
        <v>17518.01158420584</v>
      </c>
      <c r="R29" s="52">
        <v>14508.309153439197</v>
      </c>
      <c r="S29" s="52">
        <v>11961.637865867424</v>
      </c>
    </row>
    <row r="30" spans="1:19" x14ac:dyDescent="0.2">
      <c r="A30" s="51" t="s">
        <v>161</v>
      </c>
      <c r="B30" s="52">
        <v>1586.9602388667595</v>
      </c>
      <c r="C30" s="52">
        <v>2198.9650373276263</v>
      </c>
      <c r="D30" s="52">
        <v>2224.2898235337429</v>
      </c>
      <c r="E30" s="52">
        <v>2249.9062673085318</v>
      </c>
      <c r="F30" s="52">
        <v>2275.8177275801472</v>
      </c>
      <c r="G30" s="52">
        <v>2302.0276019604589</v>
      </c>
      <c r="H30" s="52">
        <v>2328.5393271905573</v>
      </c>
      <c r="I30" s="52">
        <v>2355.3563795913979</v>
      </c>
      <c r="J30" s="52">
        <v>2382.482275519626</v>
      </c>
      <c r="K30" s="52">
        <v>2409.9205718286557</v>
      </c>
      <c r="L30" s="52">
        <v>2437.6748663350609</v>
      </c>
      <c r="M30" s="52">
        <v>2465.7487982903317</v>
      </c>
      <c r="N30" s="52">
        <v>2494.1460488580692</v>
      </c>
      <c r="O30" s="52">
        <v>2522.8703415966747</v>
      </c>
      <c r="P30" s="52">
        <v>2551.9254429475945</v>
      </c>
      <c r="Q30" s="52">
        <v>2581.3151627291941</v>
      </c>
      <c r="R30" s="52">
        <v>2611.0433546363129</v>
      </c>
      <c r="S30" s="52">
        <v>2641.1139167455776</v>
      </c>
    </row>
    <row r="31" spans="1:19" x14ac:dyDescent="0.2">
      <c r="A31" s="51">
        <v>809</v>
      </c>
      <c r="B31" s="52">
        <v>359.96002089621015</v>
      </c>
      <c r="C31" s="52">
        <v>421.85444526849352</v>
      </c>
      <c r="D31" s="52">
        <v>465.04964777603874</v>
      </c>
      <c r="E31" s="52">
        <v>514.78957793624238</v>
      </c>
      <c r="F31" s="52">
        <v>539.7530391256679</v>
      </c>
      <c r="G31" s="52">
        <v>549.00915394871322</v>
      </c>
      <c r="H31" s="52">
        <v>595.10273584529284</v>
      </c>
      <c r="I31" s="52">
        <v>610.34260166505453</v>
      </c>
      <c r="J31" s="52">
        <v>517.59446121595306</v>
      </c>
      <c r="K31" s="52">
        <v>481.97244356362677</v>
      </c>
      <c r="L31" s="52">
        <v>423.35038301767264</v>
      </c>
      <c r="M31" s="52">
        <v>389.4112953331728</v>
      </c>
      <c r="N31" s="52">
        <v>417.17963980230905</v>
      </c>
      <c r="O31" s="52">
        <v>343.78519398321163</v>
      </c>
      <c r="P31" s="52">
        <v>420.45200362863818</v>
      </c>
      <c r="Q31" s="52">
        <v>429.70811845168362</v>
      </c>
      <c r="R31" s="52">
        <v>364.16734581577629</v>
      </c>
      <c r="S31" s="52">
        <v>396.93773213372992</v>
      </c>
    </row>
    <row r="32" spans="1:19" ht="26.25" thickBot="1" x14ac:dyDescent="0.25">
      <c r="A32" s="54" t="s">
        <v>162</v>
      </c>
      <c r="B32" s="55">
        <v>5427.6083500000004</v>
      </c>
      <c r="C32" s="55">
        <v>5488.0307212323005</v>
      </c>
      <c r="D32" s="55">
        <v>5945.6708562153162</v>
      </c>
      <c r="E32" s="55">
        <v>5728.9291781393295</v>
      </c>
      <c r="F32" s="55">
        <v>5798.5396440907416</v>
      </c>
      <c r="G32" s="55">
        <v>5866.5072056884046</v>
      </c>
      <c r="H32" s="55">
        <v>5848.1918645595797</v>
      </c>
      <c r="I32" s="55">
        <v>5949.5042997073961</v>
      </c>
      <c r="J32" s="55">
        <v>5775.3564382100703</v>
      </c>
      <c r="K32" s="55">
        <v>5890.359742972455</v>
      </c>
      <c r="L32" s="55">
        <v>5835.5354162047779</v>
      </c>
      <c r="M32" s="55">
        <v>5876.6080250484865</v>
      </c>
      <c r="N32" s="55">
        <v>5943.9062552427722</v>
      </c>
      <c r="O32" s="55">
        <v>5861.2742510801691</v>
      </c>
      <c r="P32" s="55">
        <v>5959.787663995673</v>
      </c>
      <c r="Q32" s="55">
        <v>5995.4447733029519</v>
      </c>
      <c r="R32" s="55">
        <v>5868.5760482079395</v>
      </c>
      <c r="S32" s="55">
        <v>5427.6083500000004</v>
      </c>
    </row>
    <row r="33" spans="1:19" ht="14.25" x14ac:dyDescent="0.2">
      <c r="A33" s="176" t="s">
        <v>311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14.25" x14ac:dyDescent="0.2">
      <c r="A34" s="23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15" thickBot="1" x14ac:dyDescent="0.25">
      <c r="A35" s="23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15.75" x14ac:dyDescent="0.2">
      <c r="A36" s="373" t="s">
        <v>166</v>
      </c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1:19" ht="15" x14ac:dyDescent="0.2">
      <c r="A37" s="374" t="s">
        <v>155</v>
      </c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</row>
    <row r="38" spans="1:19" ht="15" x14ac:dyDescent="0.2">
      <c r="A38" s="374" t="s">
        <v>347</v>
      </c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</row>
    <row r="39" spans="1:19" ht="15" x14ac:dyDescent="0.2">
      <c r="A39" s="374" t="s">
        <v>165</v>
      </c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</row>
    <row r="40" spans="1:19" ht="15" x14ac:dyDescent="0.25">
      <c r="A40" s="216" t="s">
        <v>157</v>
      </c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</row>
    <row r="41" spans="1:19" ht="15.75" x14ac:dyDescent="0.2">
      <c r="A41" s="76" t="s">
        <v>158</v>
      </c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</row>
    <row r="42" spans="1:19" ht="15.75" x14ac:dyDescent="0.2">
      <c r="A42" s="76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</row>
    <row r="43" spans="1:19" ht="15.75" thickBot="1" x14ac:dyDescent="0.3">
      <c r="A43" s="46" t="s">
        <v>159</v>
      </c>
      <c r="B43" s="47">
        <v>2004</v>
      </c>
      <c r="C43" s="47">
        <v>2005</v>
      </c>
      <c r="D43" s="47">
        <v>2006</v>
      </c>
      <c r="E43" s="47">
        <v>2007</v>
      </c>
      <c r="F43" s="47">
        <v>2008</v>
      </c>
      <c r="G43" s="47">
        <v>2009</v>
      </c>
      <c r="H43" s="47">
        <v>2010</v>
      </c>
      <c r="I43" s="47">
        <v>2011</v>
      </c>
      <c r="J43" s="47">
        <v>2012</v>
      </c>
      <c r="K43" s="47">
        <v>2013</v>
      </c>
      <c r="L43" s="47">
        <v>2014</v>
      </c>
      <c r="M43" s="47">
        <v>2015</v>
      </c>
      <c r="N43" s="47">
        <v>2016</v>
      </c>
      <c r="O43" s="47">
        <v>2017</v>
      </c>
      <c r="P43" s="47">
        <v>2018</v>
      </c>
      <c r="Q43" s="47">
        <v>2019</v>
      </c>
      <c r="R43" s="47">
        <v>2020</v>
      </c>
      <c r="S43" s="47">
        <v>2021</v>
      </c>
    </row>
    <row r="44" spans="1:19" ht="13.5" thickBot="1" x14ac:dyDescent="0.25">
      <c r="A44" s="48" t="s">
        <v>2</v>
      </c>
      <c r="B44" s="49">
        <v>212209.46900967625</v>
      </c>
      <c r="C44" s="49">
        <v>212850.67106155335</v>
      </c>
      <c r="D44" s="49">
        <v>247751.65386451164</v>
      </c>
      <c r="E44" s="49">
        <v>241395.36697839753</v>
      </c>
      <c r="F44" s="49">
        <v>227512.85194676841</v>
      </c>
      <c r="G44" s="49">
        <v>241030.48860596685</v>
      </c>
      <c r="H44" s="49">
        <v>241854.45552820491</v>
      </c>
      <c r="I44" s="49">
        <v>268883.11483347823</v>
      </c>
      <c r="J44" s="49">
        <v>252172.34711556003</v>
      </c>
      <c r="K44" s="49">
        <v>237528.47533005435</v>
      </c>
      <c r="L44" s="49">
        <v>243865.09994779321</v>
      </c>
      <c r="M44" s="49">
        <v>230923.91752465593</v>
      </c>
      <c r="N44" s="49">
        <v>227396.9584402508</v>
      </c>
      <c r="O44" s="49">
        <v>217073.69761578256</v>
      </c>
      <c r="P44" s="49">
        <v>224311.48733972872</v>
      </c>
      <c r="Q44" s="49">
        <v>236399.57066765602</v>
      </c>
      <c r="R44" s="49">
        <v>226916.6263651342</v>
      </c>
      <c r="S44" s="49">
        <v>221853.04502105332</v>
      </c>
    </row>
    <row r="45" spans="1:19" x14ac:dyDescent="0.2">
      <c r="A45" s="51">
        <v>801</v>
      </c>
      <c r="B45" s="52">
        <v>3597.9176499613955</v>
      </c>
      <c r="C45" s="52">
        <v>3991.1833958706848</v>
      </c>
      <c r="D45" s="52">
        <v>4237.4205688991879</v>
      </c>
      <c r="E45" s="52">
        <v>4408.7159936146672</v>
      </c>
      <c r="F45" s="52">
        <v>4233.8519142176156</v>
      </c>
      <c r="G45" s="52">
        <v>4422.9906123409583</v>
      </c>
      <c r="H45" s="52">
        <v>4634.8085511710015</v>
      </c>
      <c r="I45" s="52">
        <v>5141.0359025811504</v>
      </c>
      <c r="J45" s="52">
        <v>5219.0822693473556</v>
      </c>
      <c r="K45" s="52">
        <v>5302.8568098211708</v>
      </c>
      <c r="L45" s="52">
        <v>5300.7087446808155</v>
      </c>
      <c r="M45" s="52">
        <v>5577.8091477865137</v>
      </c>
      <c r="N45" s="52">
        <v>5761.8267281435274</v>
      </c>
      <c r="O45" s="52">
        <v>5768.2709235645889</v>
      </c>
      <c r="P45" s="52">
        <v>5831.2808343483139</v>
      </c>
      <c r="Q45" s="52">
        <v>5670.8919705351973</v>
      </c>
      <c r="R45" s="52">
        <v>5584.9693649210267</v>
      </c>
      <c r="S45" s="52">
        <v>5470.4058907688013</v>
      </c>
    </row>
    <row r="46" spans="1:19" x14ac:dyDescent="0.2">
      <c r="A46" s="51">
        <v>802</v>
      </c>
      <c r="B46" s="52">
        <v>4257.8485785734447</v>
      </c>
      <c r="C46" s="52">
        <v>5337.6881859805135</v>
      </c>
      <c r="D46" s="52">
        <v>5641.1367845176901</v>
      </c>
      <c r="E46" s="52">
        <v>5758.6889443113714</v>
      </c>
      <c r="F46" s="52">
        <v>4990.4992489154565</v>
      </c>
      <c r="G46" s="52">
        <v>6283.5730066459473</v>
      </c>
      <c r="H46" s="52">
        <v>6172.6966573694508</v>
      </c>
      <c r="I46" s="52">
        <v>5295.1720164920343</v>
      </c>
      <c r="J46" s="52">
        <v>5379.7855899514425</v>
      </c>
      <c r="K46" s="52">
        <v>5632.2615752738729</v>
      </c>
      <c r="L46" s="52">
        <v>5715.5104136774844</v>
      </c>
      <c r="M46" s="52">
        <v>5839.7013037550041</v>
      </c>
      <c r="N46" s="52">
        <v>5982.9984846136795</v>
      </c>
      <c r="O46" s="52">
        <v>6049.8705023477287</v>
      </c>
      <c r="P46" s="52">
        <v>6245.0276153266868</v>
      </c>
      <c r="Q46" s="52">
        <v>6314.6291031723304</v>
      </c>
      <c r="R46" s="52">
        <v>6362.3948301252221</v>
      </c>
      <c r="S46" s="52">
        <v>6089.4478189658394</v>
      </c>
    </row>
    <row r="47" spans="1:19" x14ac:dyDescent="0.2">
      <c r="A47" s="51" t="s">
        <v>160</v>
      </c>
      <c r="B47" s="52">
        <v>31410.231428405023</v>
      </c>
      <c r="C47" s="52">
        <v>28840.30340244461</v>
      </c>
      <c r="D47" s="52">
        <v>49685.27516856794</v>
      </c>
      <c r="E47" s="52">
        <v>48685.858714027796</v>
      </c>
      <c r="F47" s="52">
        <v>33409.064337485339</v>
      </c>
      <c r="G47" s="52">
        <v>43260.455103666915</v>
      </c>
      <c r="H47" s="52">
        <v>43998.983154540911</v>
      </c>
      <c r="I47" s="52">
        <v>68219.921764043887</v>
      </c>
      <c r="J47" s="52">
        <v>56754.388694456691</v>
      </c>
      <c r="K47" s="52">
        <v>38552.854946486987</v>
      </c>
      <c r="L47" s="52">
        <v>46578.728095198043</v>
      </c>
      <c r="M47" s="52">
        <v>32103.492594844181</v>
      </c>
      <c r="N47" s="52">
        <v>25940.768569941065</v>
      </c>
      <c r="O47" s="52">
        <v>18201.533747969697</v>
      </c>
      <c r="P47" s="52">
        <v>21641.193668845859</v>
      </c>
      <c r="Q47" s="52">
        <v>32533.450084953703</v>
      </c>
      <c r="R47" s="52">
        <v>26944.002713529942</v>
      </c>
      <c r="S47" s="52">
        <v>22214.470322325222</v>
      </c>
    </row>
    <row r="48" spans="1:19" x14ac:dyDescent="0.2">
      <c r="A48" s="51" t="s">
        <v>161</v>
      </c>
      <c r="B48" s="52">
        <v>15932.236091782797</v>
      </c>
      <c r="C48" s="52">
        <v>15521.994347324751</v>
      </c>
      <c r="D48" s="52">
        <v>15700.756256525563</v>
      </c>
      <c r="E48" s="52">
        <v>15881.576910206375</v>
      </c>
      <c r="F48" s="52">
        <v>16064.480018277496</v>
      </c>
      <c r="G48" s="52">
        <v>16249.489563708785</v>
      </c>
      <c r="H48" s="52">
        <v>16436.629805674402</v>
      </c>
      <c r="I48" s="52">
        <v>16625.925282733748</v>
      </c>
      <c r="J48" s="52">
        <v>16817.400816049078</v>
      </c>
      <c r="K48" s="52">
        <v>17011.081512640128</v>
      </c>
      <c r="L48" s="52">
        <v>17206.992768676268</v>
      </c>
      <c r="M48" s="52">
        <v>17405.160272806512</v>
      </c>
      <c r="N48" s="52">
        <v>17605.610009527958</v>
      </c>
      <c r="O48" s="52">
        <v>17808.368262592947</v>
      </c>
      <c r="P48" s="52">
        <v>18013.461618455491</v>
      </c>
      <c r="Q48" s="52">
        <v>18220.916969757411</v>
      </c>
      <c r="R48" s="52">
        <v>18430.761518854593</v>
      </c>
      <c r="S48" s="52">
        <v>18643.022781383865</v>
      </c>
    </row>
    <row r="49" spans="1:19" x14ac:dyDescent="0.2">
      <c r="A49" s="51">
        <v>809</v>
      </c>
      <c r="B49" s="52">
        <v>2489.5137109535003</v>
      </c>
      <c r="C49" s="52">
        <v>2917.5807438499201</v>
      </c>
      <c r="D49" s="52">
        <v>3216.3223891643402</v>
      </c>
      <c r="E49" s="52">
        <v>3560.3279201324603</v>
      </c>
      <c r="F49" s="52">
        <v>3732.9773125544307</v>
      </c>
      <c r="G49" s="52">
        <v>3796.9933794075205</v>
      </c>
      <c r="H49" s="52">
        <v>4115.7804597971499</v>
      </c>
      <c r="I49" s="52">
        <v>4221.1806506764806</v>
      </c>
      <c r="J49" s="52">
        <v>3579.7267282697603</v>
      </c>
      <c r="K49" s="52">
        <v>3333.3618649260502</v>
      </c>
      <c r="L49" s="52">
        <v>2927.9267748564803</v>
      </c>
      <c r="M49" s="52">
        <v>2693.2011963951504</v>
      </c>
      <c r="N49" s="52">
        <v>2885.2493969544207</v>
      </c>
      <c r="O49" s="52">
        <v>2377.6472506950704</v>
      </c>
      <c r="P49" s="52">
        <v>2907.8813397812705</v>
      </c>
      <c r="Q49" s="52">
        <v>2971.8974066343603</v>
      </c>
      <c r="R49" s="52">
        <v>2518.6119231594507</v>
      </c>
      <c r="S49" s="52">
        <v>2745.2546648969055</v>
      </c>
    </row>
    <row r="50" spans="1:19" ht="26.25" thickBot="1" x14ac:dyDescent="0.25">
      <c r="A50" s="54" t="s">
        <v>162</v>
      </c>
      <c r="B50" s="55">
        <v>154521.72155000007</v>
      </c>
      <c r="C50" s="55">
        <v>156241.92098608287</v>
      </c>
      <c r="D50" s="55">
        <v>169270.74269683691</v>
      </c>
      <c r="E50" s="55">
        <v>163100.19849610486</v>
      </c>
      <c r="F50" s="55">
        <v>165081.97911531807</v>
      </c>
      <c r="G50" s="55">
        <v>167016.98694019672</v>
      </c>
      <c r="H50" s="55">
        <v>166495.55689965197</v>
      </c>
      <c r="I50" s="55">
        <v>169379.87921695094</v>
      </c>
      <c r="J50" s="55">
        <v>164421.96301748572</v>
      </c>
      <c r="K50" s="55">
        <v>167696.05862090614</v>
      </c>
      <c r="L50" s="55">
        <v>166135.23315070412</v>
      </c>
      <c r="M50" s="55">
        <v>167304.55300906856</v>
      </c>
      <c r="N50" s="55">
        <v>169220.50525107016</v>
      </c>
      <c r="O50" s="55">
        <v>166868.00692861251</v>
      </c>
      <c r="P50" s="55">
        <v>169672.64226297109</v>
      </c>
      <c r="Q50" s="55">
        <v>170687.78513260302</v>
      </c>
      <c r="R50" s="55">
        <v>167075.88601454397</v>
      </c>
      <c r="S50" s="55">
        <v>166690.44354271269</v>
      </c>
    </row>
    <row r="51" spans="1:19" ht="14.25" x14ac:dyDescent="0.2">
      <c r="A51" s="176" t="s">
        <v>311</v>
      </c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</row>
    <row r="52" spans="1:19" ht="14.25" x14ac:dyDescent="0.2"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</row>
    <row r="53" spans="1:19" ht="14.25" x14ac:dyDescent="0.2"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</row>
    <row r="54" spans="1:19" ht="14.25" x14ac:dyDescent="0.2"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</row>
    <row r="55" spans="1:19" ht="14.25" x14ac:dyDescent="0.2"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</row>
    <row r="56" spans="1:19" ht="14.25" x14ac:dyDescent="0.2"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</row>
    <row r="57" spans="1:19" ht="14.25" x14ac:dyDescent="0.2"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</row>
    <row r="58" spans="1:19" ht="14.25" x14ac:dyDescent="0.2"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</row>
    <row r="59" spans="1:19" ht="14.25" x14ac:dyDescent="0.2"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</row>
    <row r="60" spans="1:19" ht="14.25" x14ac:dyDescent="0.2"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</row>
    <row r="61" spans="1:19" ht="14.25" x14ac:dyDescent="0.2"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23"/>
    </row>
    <row r="62" spans="1:19" ht="14.25" x14ac:dyDescent="0.2"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23"/>
    </row>
    <row r="63" spans="1:19" ht="14.25" x14ac:dyDescent="0.2"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23"/>
    </row>
    <row r="64" spans="1:19" ht="14.25" x14ac:dyDescent="0.2"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23"/>
    </row>
    <row r="65" spans="19:19" x14ac:dyDescent="0.2">
      <c r="S65" s="23"/>
    </row>
    <row r="66" spans="19:19" x14ac:dyDescent="0.2">
      <c r="S66" s="23"/>
    </row>
    <row r="67" spans="19:19" x14ac:dyDescent="0.2">
      <c r="S67" s="23"/>
    </row>
    <row r="79" spans="19:19" x14ac:dyDescent="0.2">
      <c r="S79" s="23"/>
    </row>
    <row r="80" spans="19:19" x14ac:dyDescent="0.2">
      <c r="S80" s="23"/>
    </row>
    <row r="81" spans="19:19" x14ac:dyDescent="0.2">
      <c r="S81" s="23"/>
    </row>
    <row r="82" spans="19:19" x14ac:dyDescent="0.2">
      <c r="S82" s="23"/>
    </row>
    <row r="83" spans="19:19" x14ac:dyDescent="0.2">
      <c r="S83" s="23"/>
    </row>
    <row r="84" spans="19:19" x14ac:dyDescent="0.2">
      <c r="S84" s="23"/>
    </row>
    <row r="85" spans="19:19" x14ac:dyDescent="0.2">
      <c r="S85" s="23"/>
    </row>
    <row r="86" spans="19:19" x14ac:dyDescent="0.2">
      <c r="S86" s="23"/>
    </row>
    <row r="87" spans="19:19" x14ac:dyDescent="0.2">
      <c r="S87" s="23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S51"/>
  <sheetViews>
    <sheetView workbookViewId="0"/>
  </sheetViews>
  <sheetFormatPr baseColWidth="10" defaultRowHeight="12.75" x14ac:dyDescent="0.2"/>
  <cols>
    <col min="1" max="1" width="11" style="29"/>
    <col min="2" max="8" width="8.25" style="29" customWidth="1"/>
    <col min="9" max="16" width="9.625" style="29" customWidth="1"/>
    <col min="17" max="18" width="10.625" style="29" customWidth="1"/>
    <col min="19" max="19" width="11" style="29"/>
    <col min="20" max="257" width="10" style="29"/>
    <col min="258" max="258" width="15.25" style="29" customWidth="1"/>
    <col min="259" max="266" width="13" style="29" bestFit="1" customWidth="1"/>
    <col min="267" max="274" width="14.5" style="29" bestFit="1" customWidth="1"/>
    <col min="275" max="513" width="10" style="29"/>
    <col min="514" max="514" width="15.25" style="29" customWidth="1"/>
    <col min="515" max="522" width="13" style="29" bestFit="1" customWidth="1"/>
    <col min="523" max="530" width="14.5" style="29" bestFit="1" customWidth="1"/>
    <col min="531" max="769" width="10" style="29"/>
    <col min="770" max="770" width="15.25" style="29" customWidth="1"/>
    <col min="771" max="778" width="13" style="29" bestFit="1" customWidth="1"/>
    <col min="779" max="786" width="14.5" style="29" bestFit="1" customWidth="1"/>
    <col min="787" max="1025" width="11" style="29"/>
    <col min="1026" max="1026" width="15.25" style="29" customWidth="1"/>
    <col min="1027" max="1034" width="13" style="29" bestFit="1" customWidth="1"/>
    <col min="1035" max="1042" width="14.5" style="29" bestFit="1" customWidth="1"/>
    <col min="1043" max="1281" width="10" style="29"/>
    <col min="1282" max="1282" width="15.25" style="29" customWidth="1"/>
    <col min="1283" max="1290" width="13" style="29" bestFit="1" customWidth="1"/>
    <col min="1291" max="1298" width="14.5" style="29" bestFit="1" customWidth="1"/>
    <col min="1299" max="1537" width="10" style="29"/>
    <col min="1538" max="1538" width="15.25" style="29" customWidth="1"/>
    <col min="1539" max="1546" width="13" style="29" bestFit="1" customWidth="1"/>
    <col min="1547" max="1554" width="14.5" style="29" bestFit="1" customWidth="1"/>
    <col min="1555" max="1793" width="10" style="29"/>
    <col min="1794" max="1794" width="15.25" style="29" customWidth="1"/>
    <col min="1795" max="1802" width="13" style="29" bestFit="1" customWidth="1"/>
    <col min="1803" max="1810" width="14.5" style="29" bestFit="1" customWidth="1"/>
    <col min="1811" max="2049" width="11" style="29"/>
    <col min="2050" max="2050" width="15.25" style="29" customWidth="1"/>
    <col min="2051" max="2058" width="13" style="29" bestFit="1" customWidth="1"/>
    <col min="2059" max="2066" width="14.5" style="29" bestFit="1" customWidth="1"/>
    <col min="2067" max="2305" width="10" style="29"/>
    <col min="2306" max="2306" width="15.25" style="29" customWidth="1"/>
    <col min="2307" max="2314" width="13" style="29" bestFit="1" customWidth="1"/>
    <col min="2315" max="2322" width="14.5" style="29" bestFit="1" customWidth="1"/>
    <col min="2323" max="2561" width="10" style="29"/>
    <col min="2562" max="2562" width="15.25" style="29" customWidth="1"/>
    <col min="2563" max="2570" width="13" style="29" bestFit="1" customWidth="1"/>
    <col min="2571" max="2578" width="14.5" style="29" bestFit="1" customWidth="1"/>
    <col min="2579" max="2817" width="10" style="29"/>
    <col min="2818" max="2818" width="15.25" style="29" customWidth="1"/>
    <col min="2819" max="2826" width="13" style="29" bestFit="1" customWidth="1"/>
    <col min="2827" max="2834" width="14.5" style="29" bestFit="1" customWidth="1"/>
    <col min="2835" max="3073" width="11" style="29"/>
    <col min="3074" max="3074" width="15.25" style="29" customWidth="1"/>
    <col min="3075" max="3082" width="13" style="29" bestFit="1" customWidth="1"/>
    <col min="3083" max="3090" width="14.5" style="29" bestFit="1" customWidth="1"/>
    <col min="3091" max="3329" width="10" style="29"/>
    <col min="3330" max="3330" width="15.25" style="29" customWidth="1"/>
    <col min="3331" max="3338" width="13" style="29" bestFit="1" customWidth="1"/>
    <col min="3339" max="3346" width="14.5" style="29" bestFit="1" customWidth="1"/>
    <col min="3347" max="3585" width="10" style="29"/>
    <col min="3586" max="3586" width="15.25" style="29" customWidth="1"/>
    <col min="3587" max="3594" width="13" style="29" bestFit="1" customWidth="1"/>
    <col min="3595" max="3602" width="14.5" style="29" bestFit="1" customWidth="1"/>
    <col min="3603" max="3841" width="10" style="29"/>
    <col min="3842" max="3842" width="15.25" style="29" customWidth="1"/>
    <col min="3843" max="3850" width="13" style="29" bestFit="1" customWidth="1"/>
    <col min="3851" max="3858" width="14.5" style="29" bestFit="1" customWidth="1"/>
    <col min="3859" max="4097" width="11" style="29"/>
    <col min="4098" max="4098" width="15.25" style="29" customWidth="1"/>
    <col min="4099" max="4106" width="13" style="29" bestFit="1" customWidth="1"/>
    <col min="4107" max="4114" width="14.5" style="29" bestFit="1" customWidth="1"/>
    <col min="4115" max="4353" width="10" style="29"/>
    <col min="4354" max="4354" width="15.25" style="29" customWidth="1"/>
    <col min="4355" max="4362" width="13" style="29" bestFit="1" customWidth="1"/>
    <col min="4363" max="4370" width="14.5" style="29" bestFit="1" customWidth="1"/>
    <col min="4371" max="4609" width="10" style="29"/>
    <col min="4610" max="4610" width="15.25" style="29" customWidth="1"/>
    <col min="4611" max="4618" width="13" style="29" bestFit="1" customWidth="1"/>
    <col min="4619" max="4626" width="14.5" style="29" bestFit="1" customWidth="1"/>
    <col min="4627" max="4865" width="10" style="29"/>
    <col min="4866" max="4866" width="15.25" style="29" customWidth="1"/>
    <col min="4867" max="4874" width="13" style="29" bestFit="1" customWidth="1"/>
    <col min="4875" max="4882" width="14.5" style="29" bestFit="1" customWidth="1"/>
    <col min="4883" max="5121" width="11" style="29"/>
    <col min="5122" max="5122" width="15.25" style="29" customWidth="1"/>
    <col min="5123" max="5130" width="13" style="29" bestFit="1" customWidth="1"/>
    <col min="5131" max="5138" width="14.5" style="29" bestFit="1" customWidth="1"/>
    <col min="5139" max="5377" width="10" style="29"/>
    <col min="5378" max="5378" width="15.25" style="29" customWidth="1"/>
    <col min="5379" max="5386" width="13" style="29" bestFit="1" customWidth="1"/>
    <col min="5387" max="5394" width="14.5" style="29" bestFit="1" customWidth="1"/>
    <col min="5395" max="5633" width="10" style="29"/>
    <col min="5634" max="5634" width="15.25" style="29" customWidth="1"/>
    <col min="5635" max="5642" width="13" style="29" bestFit="1" customWidth="1"/>
    <col min="5643" max="5650" width="14.5" style="29" bestFit="1" customWidth="1"/>
    <col min="5651" max="5889" width="10" style="29"/>
    <col min="5890" max="5890" width="15.25" style="29" customWidth="1"/>
    <col min="5891" max="5898" width="13" style="29" bestFit="1" customWidth="1"/>
    <col min="5899" max="5906" width="14.5" style="29" bestFit="1" customWidth="1"/>
    <col min="5907" max="6145" width="11" style="29"/>
    <col min="6146" max="6146" width="15.25" style="29" customWidth="1"/>
    <col min="6147" max="6154" width="13" style="29" bestFit="1" customWidth="1"/>
    <col min="6155" max="6162" width="14.5" style="29" bestFit="1" customWidth="1"/>
    <col min="6163" max="6401" width="10" style="29"/>
    <col min="6402" max="6402" width="15.25" style="29" customWidth="1"/>
    <col min="6403" max="6410" width="13" style="29" bestFit="1" customWidth="1"/>
    <col min="6411" max="6418" width="14.5" style="29" bestFit="1" customWidth="1"/>
    <col min="6419" max="6657" width="10" style="29"/>
    <col min="6658" max="6658" width="15.25" style="29" customWidth="1"/>
    <col min="6659" max="6666" width="13" style="29" bestFit="1" customWidth="1"/>
    <col min="6667" max="6674" width="14.5" style="29" bestFit="1" customWidth="1"/>
    <col min="6675" max="6913" width="10" style="29"/>
    <col min="6914" max="6914" width="15.25" style="29" customWidth="1"/>
    <col min="6915" max="6922" width="13" style="29" bestFit="1" customWidth="1"/>
    <col min="6923" max="6930" width="14.5" style="29" bestFit="1" customWidth="1"/>
    <col min="6931" max="7169" width="11" style="29"/>
    <col min="7170" max="7170" width="15.25" style="29" customWidth="1"/>
    <col min="7171" max="7178" width="13" style="29" bestFit="1" customWidth="1"/>
    <col min="7179" max="7186" width="14.5" style="29" bestFit="1" customWidth="1"/>
    <col min="7187" max="7425" width="10" style="29"/>
    <col min="7426" max="7426" width="15.25" style="29" customWidth="1"/>
    <col min="7427" max="7434" width="13" style="29" bestFit="1" customWidth="1"/>
    <col min="7435" max="7442" width="14.5" style="29" bestFit="1" customWidth="1"/>
    <col min="7443" max="7681" width="10" style="29"/>
    <col min="7682" max="7682" width="15.25" style="29" customWidth="1"/>
    <col min="7683" max="7690" width="13" style="29" bestFit="1" customWidth="1"/>
    <col min="7691" max="7698" width="14.5" style="29" bestFit="1" customWidth="1"/>
    <col min="7699" max="7937" width="10" style="29"/>
    <col min="7938" max="7938" width="15.25" style="29" customWidth="1"/>
    <col min="7939" max="7946" width="13" style="29" bestFit="1" customWidth="1"/>
    <col min="7947" max="7954" width="14.5" style="29" bestFit="1" customWidth="1"/>
    <col min="7955" max="8193" width="11" style="29"/>
    <col min="8194" max="8194" width="15.25" style="29" customWidth="1"/>
    <col min="8195" max="8202" width="13" style="29" bestFit="1" customWidth="1"/>
    <col min="8203" max="8210" width="14.5" style="29" bestFit="1" customWidth="1"/>
    <col min="8211" max="8449" width="10" style="29"/>
    <col min="8450" max="8450" width="15.25" style="29" customWidth="1"/>
    <col min="8451" max="8458" width="13" style="29" bestFit="1" customWidth="1"/>
    <col min="8459" max="8466" width="14.5" style="29" bestFit="1" customWidth="1"/>
    <col min="8467" max="8705" width="10" style="29"/>
    <col min="8706" max="8706" width="15.25" style="29" customWidth="1"/>
    <col min="8707" max="8714" width="13" style="29" bestFit="1" customWidth="1"/>
    <col min="8715" max="8722" width="14.5" style="29" bestFit="1" customWidth="1"/>
    <col min="8723" max="8961" width="10" style="29"/>
    <col min="8962" max="8962" width="15.25" style="29" customWidth="1"/>
    <col min="8963" max="8970" width="13" style="29" bestFit="1" customWidth="1"/>
    <col min="8971" max="8978" width="14.5" style="29" bestFit="1" customWidth="1"/>
    <col min="8979" max="9217" width="11" style="29"/>
    <col min="9218" max="9218" width="15.25" style="29" customWidth="1"/>
    <col min="9219" max="9226" width="13" style="29" bestFit="1" customWidth="1"/>
    <col min="9227" max="9234" width="14.5" style="29" bestFit="1" customWidth="1"/>
    <col min="9235" max="9473" width="10" style="29"/>
    <col min="9474" max="9474" width="15.25" style="29" customWidth="1"/>
    <col min="9475" max="9482" width="13" style="29" bestFit="1" customWidth="1"/>
    <col min="9483" max="9490" width="14.5" style="29" bestFit="1" customWidth="1"/>
    <col min="9491" max="9729" width="10" style="29"/>
    <col min="9730" max="9730" width="15.25" style="29" customWidth="1"/>
    <col min="9731" max="9738" width="13" style="29" bestFit="1" customWidth="1"/>
    <col min="9739" max="9746" width="14.5" style="29" bestFit="1" customWidth="1"/>
    <col min="9747" max="9985" width="10" style="29"/>
    <col min="9986" max="9986" width="15.25" style="29" customWidth="1"/>
    <col min="9987" max="9994" width="13" style="29" bestFit="1" customWidth="1"/>
    <col min="9995" max="10002" width="14.5" style="29" bestFit="1" customWidth="1"/>
    <col min="10003" max="10241" width="11" style="29"/>
    <col min="10242" max="10242" width="15.25" style="29" customWidth="1"/>
    <col min="10243" max="10250" width="13" style="29" bestFit="1" customWidth="1"/>
    <col min="10251" max="10258" width="14.5" style="29" bestFit="1" customWidth="1"/>
    <col min="10259" max="10497" width="10" style="29"/>
    <col min="10498" max="10498" width="15.25" style="29" customWidth="1"/>
    <col min="10499" max="10506" width="13" style="29" bestFit="1" customWidth="1"/>
    <col min="10507" max="10514" width="14.5" style="29" bestFit="1" customWidth="1"/>
    <col min="10515" max="10753" width="10" style="29"/>
    <col min="10754" max="10754" width="15.25" style="29" customWidth="1"/>
    <col min="10755" max="10762" width="13" style="29" bestFit="1" customWidth="1"/>
    <col min="10763" max="10770" width="14.5" style="29" bestFit="1" customWidth="1"/>
    <col min="10771" max="11009" width="10" style="29"/>
    <col min="11010" max="11010" width="15.25" style="29" customWidth="1"/>
    <col min="11011" max="11018" width="13" style="29" bestFit="1" customWidth="1"/>
    <col min="11019" max="11026" width="14.5" style="29" bestFit="1" customWidth="1"/>
    <col min="11027" max="11265" width="11" style="29"/>
    <col min="11266" max="11266" width="15.25" style="29" customWidth="1"/>
    <col min="11267" max="11274" width="13" style="29" bestFit="1" customWidth="1"/>
    <col min="11275" max="11282" width="14.5" style="29" bestFit="1" customWidth="1"/>
    <col min="11283" max="11521" width="10" style="29"/>
    <col min="11522" max="11522" width="15.25" style="29" customWidth="1"/>
    <col min="11523" max="11530" width="13" style="29" bestFit="1" customWidth="1"/>
    <col min="11531" max="11538" width="14.5" style="29" bestFit="1" customWidth="1"/>
    <col min="11539" max="11777" width="10" style="29"/>
    <col min="11778" max="11778" width="15.25" style="29" customWidth="1"/>
    <col min="11779" max="11786" width="13" style="29" bestFit="1" customWidth="1"/>
    <col min="11787" max="11794" width="14.5" style="29" bestFit="1" customWidth="1"/>
    <col min="11795" max="12033" width="10" style="29"/>
    <col min="12034" max="12034" width="15.25" style="29" customWidth="1"/>
    <col min="12035" max="12042" width="13" style="29" bestFit="1" customWidth="1"/>
    <col min="12043" max="12050" width="14.5" style="29" bestFit="1" customWidth="1"/>
    <col min="12051" max="12289" width="11" style="29"/>
    <col min="12290" max="12290" width="15.25" style="29" customWidth="1"/>
    <col min="12291" max="12298" width="13" style="29" bestFit="1" customWidth="1"/>
    <col min="12299" max="12306" width="14.5" style="29" bestFit="1" customWidth="1"/>
    <col min="12307" max="12545" width="10" style="29"/>
    <col min="12546" max="12546" width="15.25" style="29" customWidth="1"/>
    <col min="12547" max="12554" width="13" style="29" bestFit="1" customWidth="1"/>
    <col min="12555" max="12562" width="14.5" style="29" bestFit="1" customWidth="1"/>
    <col min="12563" max="12801" width="10" style="29"/>
    <col min="12802" max="12802" width="15.25" style="29" customWidth="1"/>
    <col min="12803" max="12810" width="13" style="29" bestFit="1" customWidth="1"/>
    <col min="12811" max="12818" width="14.5" style="29" bestFit="1" customWidth="1"/>
    <col min="12819" max="13057" width="10" style="29"/>
    <col min="13058" max="13058" width="15.25" style="29" customWidth="1"/>
    <col min="13059" max="13066" width="13" style="29" bestFit="1" customWidth="1"/>
    <col min="13067" max="13074" width="14.5" style="29" bestFit="1" customWidth="1"/>
    <col min="13075" max="13313" width="11" style="29"/>
    <col min="13314" max="13314" width="15.25" style="29" customWidth="1"/>
    <col min="13315" max="13322" width="13" style="29" bestFit="1" customWidth="1"/>
    <col min="13323" max="13330" width="14.5" style="29" bestFit="1" customWidth="1"/>
    <col min="13331" max="13569" width="10" style="29"/>
    <col min="13570" max="13570" width="15.25" style="29" customWidth="1"/>
    <col min="13571" max="13578" width="13" style="29" bestFit="1" customWidth="1"/>
    <col min="13579" max="13586" width="14.5" style="29" bestFit="1" customWidth="1"/>
    <col min="13587" max="13825" width="10" style="29"/>
    <col min="13826" max="13826" width="15.25" style="29" customWidth="1"/>
    <col min="13827" max="13834" width="13" style="29" bestFit="1" customWidth="1"/>
    <col min="13835" max="13842" width="14.5" style="29" bestFit="1" customWidth="1"/>
    <col min="13843" max="14081" width="10" style="29"/>
    <col min="14082" max="14082" width="15.25" style="29" customWidth="1"/>
    <col min="14083" max="14090" width="13" style="29" bestFit="1" customWidth="1"/>
    <col min="14091" max="14098" width="14.5" style="29" bestFit="1" customWidth="1"/>
    <col min="14099" max="14337" width="11" style="29"/>
    <col min="14338" max="14338" width="15.25" style="29" customWidth="1"/>
    <col min="14339" max="14346" width="13" style="29" bestFit="1" customWidth="1"/>
    <col min="14347" max="14354" width="14.5" style="29" bestFit="1" customWidth="1"/>
    <col min="14355" max="14593" width="10" style="29"/>
    <col min="14594" max="14594" width="15.25" style="29" customWidth="1"/>
    <col min="14595" max="14602" width="13" style="29" bestFit="1" customWidth="1"/>
    <col min="14603" max="14610" width="14.5" style="29" bestFit="1" customWidth="1"/>
    <col min="14611" max="14849" width="10" style="29"/>
    <col min="14850" max="14850" width="15.25" style="29" customWidth="1"/>
    <col min="14851" max="14858" width="13" style="29" bestFit="1" customWidth="1"/>
    <col min="14859" max="14866" width="14.5" style="29" bestFit="1" customWidth="1"/>
    <col min="14867" max="15105" width="10" style="29"/>
    <col min="15106" max="15106" width="15.25" style="29" customWidth="1"/>
    <col min="15107" max="15114" width="13" style="29" bestFit="1" customWidth="1"/>
    <col min="15115" max="15122" width="14.5" style="29" bestFit="1" customWidth="1"/>
    <col min="15123" max="15361" width="11" style="29"/>
    <col min="15362" max="15362" width="15.25" style="29" customWidth="1"/>
    <col min="15363" max="15370" width="13" style="29" bestFit="1" customWidth="1"/>
    <col min="15371" max="15378" width="14.5" style="29" bestFit="1" customWidth="1"/>
    <col min="15379" max="15617" width="10" style="29"/>
    <col min="15618" max="15618" width="15.25" style="29" customWidth="1"/>
    <col min="15619" max="15626" width="13" style="29" bestFit="1" customWidth="1"/>
    <col min="15627" max="15634" width="14.5" style="29" bestFit="1" customWidth="1"/>
    <col min="15635" max="15873" width="10" style="29"/>
    <col min="15874" max="15874" width="15.25" style="29" customWidth="1"/>
    <col min="15875" max="15882" width="13" style="29" bestFit="1" customWidth="1"/>
    <col min="15883" max="15890" width="14.5" style="29" bestFit="1" customWidth="1"/>
    <col min="15891" max="16129" width="10" style="29"/>
    <col min="16130" max="16130" width="15.25" style="29" customWidth="1"/>
    <col min="16131" max="16138" width="13" style="29" bestFit="1" customWidth="1"/>
    <col min="16139" max="16146" width="14.5" style="29" bestFit="1" customWidth="1"/>
    <col min="16147" max="16384" width="11" style="29"/>
  </cols>
  <sheetData>
    <row r="1" spans="1:19" ht="15.75" x14ac:dyDescent="0.2">
      <c r="A1" s="373" t="s">
        <v>154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ht="15" x14ac:dyDescent="0.2">
      <c r="A2" s="374" t="s">
        <v>155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ht="15" x14ac:dyDescent="0.2">
      <c r="A3" s="374" t="s">
        <v>347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</row>
    <row r="4" spans="1:19" ht="15" x14ac:dyDescent="0.2">
      <c r="A4" s="374" t="s">
        <v>156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</row>
    <row r="5" spans="1:19" ht="15" x14ac:dyDescent="0.25">
      <c r="A5" s="216" t="s">
        <v>157</v>
      </c>
      <c r="B5" s="41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</row>
    <row r="6" spans="1:19" ht="15.75" x14ac:dyDescent="0.2">
      <c r="A6" s="76" t="s">
        <v>164</v>
      </c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</row>
    <row r="7" spans="1:19" ht="15.75" x14ac:dyDescent="0.2">
      <c r="A7" s="76"/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19" ht="15.75" thickBot="1" x14ac:dyDescent="0.3">
      <c r="A8" s="46" t="s">
        <v>159</v>
      </c>
      <c r="B8" s="47">
        <v>2004</v>
      </c>
      <c r="C8" s="47">
        <v>2005</v>
      </c>
      <c r="D8" s="47">
        <v>2006</v>
      </c>
      <c r="E8" s="47">
        <v>2007</v>
      </c>
      <c r="F8" s="47">
        <v>2008</v>
      </c>
      <c r="G8" s="47">
        <v>2009</v>
      </c>
      <c r="H8" s="47">
        <v>2010</v>
      </c>
      <c r="I8" s="47">
        <v>2011</v>
      </c>
      <c r="J8" s="47">
        <v>2012</v>
      </c>
      <c r="K8" s="47">
        <v>2013</v>
      </c>
      <c r="L8" s="47">
        <v>2014</v>
      </c>
      <c r="M8" s="47">
        <v>2015</v>
      </c>
      <c r="N8" s="47">
        <v>2016</v>
      </c>
      <c r="O8" s="47">
        <v>2017</v>
      </c>
      <c r="P8" s="47">
        <v>2018</v>
      </c>
      <c r="Q8" s="47">
        <v>2019</v>
      </c>
      <c r="R8" s="47">
        <v>2020</v>
      </c>
      <c r="S8" s="47">
        <v>2021</v>
      </c>
    </row>
    <row r="9" spans="1:19" ht="13.5" thickBot="1" x14ac:dyDescent="0.25">
      <c r="A9" s="48" t="s">
        <v>2</v>
      </c>
      <c r="B9" s="49">
        <v>239448.47740161649</v>
      </c>
      <c r="C9" s="49">
        <v>278479.99702858389</v>
      </c>
      <c r="D9" s="49">
        <v>335411.59308238025</v>
      </c>
      <c r="E9" s="49">
        <v>425785.4064922476</v>
      </c>
      <c r="F9" s="49">
        <v>567925.6640533756</v>
      </c>
      <c r="G9" s="49">
        <v>728502.92239309312</v>
      </c>
      <c r="H9" s="49">
        <v>902240.62077853538</v>
      </c>
      <c r="I9" s="49">
        <v>1199557.9663437232</v>
      </c>
      <c r="J9" s="49">
        <v>1512430.1499464542</v>
      </c>
      <c r="K9" s="49">
        <v>1864289.5971995443</v>
      </c>
      <c r="L9" s="49">
        <v>2380575.8971229228</v>
      </c>
      <c r="M9" s="49">
        <v>3267280.860459574</v>
      </c>
      <c r="N9" s="49">
        <v>4368090.0230300995</v>
      </c>
      <c r="O9" s="49">
        <v>5520561.4530752497</v>
      </c>
      <c r="P9" s="49">
        <v>7080881.6873255549</v>
      </c>
      <c r="Q9" s="49">
        <v>10743982.370756123</v>
      </c>
      <c r="R9" s="49">
        <v>13914222.063777946</v>
      </c>
      <c r="S9" s="49">
        <v>18944970.881144501</v>
      </c>
    </row>
    <row r="10" spans="1:19" x14ac:dyDescent="0.2">
      <c r="A10" s="51">
        <v>801</v>
      </c>
      <c r="B10" s="52">
        <v>4877.656023660239</v>
      </c>
      <c r="C10" s="52">
        <v>5900.1125995663515</v>
      </c>
      <c r="D10" s="52">
        <v>6915.5724901951571</v>
      </c>
      <c r="E10" s="52">
        <v>7912.5277635728771</v>
      </c>
      <c r="F10" s="52">
        <v>8578.0801134924914</v>
      </c>
      <c r="G10" s="52">
        <v>9594.5382235664511</v>
      </c>
      <c r="H10" s="52">
        <v>11481.597178482605</v>
      </c>
      <c r="I10" s="52">
        <v>14590.296090553536</v>
      </c>
      <c r="J10" s="52">
        <v>16471.080809713814</v>
      </c>
      <c r="K10" s="52">
        <v>19015.207270154275</v>
      </c>
      <c r="L10" s="52">
        <v>24145.182131333164</v>
      </c>
      <c r="M10" s="52">
        <v>28702.555023921308</v>
      </c>
      <c r="N10" s="52">
        <v>37087.333923187653</v>
      </c>
      <c r="O10" s="52">
        <v>43708.858461759875</v>
      </c>
      <c r="P10" s="52">
        <v>66126.664380499555</v>
      </c>
      <c r="Q10" s="52">
        <v>102336.68622672507</v>
      </c>
      <c r="R10" s="52">
        <v>142404.23526694725</v>
      </c>
      <c r="S10" s="52">
        <v>218209.25757012452</v>
      </c>
    </row>
    <row r="11" spans="1:19" x14ac:dyDescent="0.2">
      <c r="A11" s="51">
        <v>802</v>
      </c>
      <c r="B11" s="52">
        <v>5744.7968902802613</v>
      </c>
      <c r="C11" s="52">
        <v>7201.743774171563</v>
      </c>
      <c r="D11" s="52">
        <v>7611.1642909106386</v>
      </c>
      <c r="E11" s="52">
        <v>7769.7686352329829</v>
      </c>
      <c r="F11" s="52">
        <v>6733.3076874520821</v>
      </c>
      <c r="G11" s="52">
        <v>8477.9554749978688</v>
      </c>
      <c r="H11" s="52">
        <v>8341.481969418177</v>
      </c>
      <c r="I11" s="52">
        <v>7155.6378601243705</v>
      </c>
      <c r="J11" s="52">
        <v>7269.9805269614089</v>
      </c>
      <c r="K11" s="52">
        <v>7611.1642909106386</v>
      </c>
      <c r="L11" s="52">
        <v>7723.6627211857895</v>
      </c>
      <c r="M11" s="52">
        <v>7891.4882483175734</v>
      </c>
      <c r="N11" s="52">
        <v>8085.1330873157831</v>
      </c>
      <c r="O11" s="52">
        <v>8175.5006788482815</v>
      </c>
      <c r="P11" s="52">
        <v>8439.2265071982256</v>
      </c>
      <c r="Q11" s="52">
        <v>8533.2825718545009</v>
      </c>
      <c r="R11" s="52">
        <v>8597.8308515205699</v>
      </c>
      <c r="S11" s="52">
        <v>8228.9835391430261</v>
      </c>
    </row>
    <row r="12" spans="1:19" x14ac:dyDescent="0.2">
      <c r="A12" s="51" t="s">
        <v>160</v>
      </c>
      <c r="B12" s="52">
        <v>48508.024525176654</v>
      </c>
      <c r="C12" s="52">
        <v>52553.087974394883</v>
      </c>
      <c r="D12" s="52">
        <v>61714.543166543684</v>
      </c>
      <c r="E12" s="52">
        <v>61052.029809474807</v>
      </c>
      <c r="F12" s="52">
        <v>78940.737221676565</v>
      </c>
      <c r="G12" s="52">
        <v>91570.700618566989</v>
      </c>
      <c r="H12" s="52">
        <v>123918.37317875214</v>
      </c>
      <c r="I12" s="52">
        <v>164093.26726943924</v>
      </c>
      <c r="J12" s="52">
        <v>180061.31331442963</v>
      </c>
      <c r="K12" s="52">
        <v>213096.88095467666</v>
      </c>
      <c r="L12" s="52">
        <v>302623.78610363317</v>
      </c>
      <c r="M12" s="52">
        <v>416871.38350483292</v>
      </c>
      <c r="N12" s="52">
        <v>516224.57681447343</v>
      </c>
      <c r="O12" s="52">
        <v>572342.16068335238</v>
      </c>
      <c r="P12" s="52">
        <v>835501.81202025444</v>
      </c>
      <c r="Q12" s="52">
        <v>1361097.9608565252</v>
      </c>
      <c r="R12" s="52">
        <v>1910137.8745683476</v>
      </c>
      <c r="S12" s="52">
        <v>3053287.4336268408</v>
      </c>
    </row>
    <row r="13" spans="1:19" x14ac:dyDescent="0.2">
      <c r="A13" s="51" t="s">
        <v>161</v>
      </c>
      <c r="B13" s="52">
        <v>17519.196330649556</v>
      </c>
      <c r="C13" s="52">
        <v>19323.504586981915</v>
      </c>
      <c r="D13" s="52">
        <v>21578.780484616964</v>
      </c>
      <c r="E13" s="52">
        <v>24003.606804065541</v>
      </c>
      <c r="F13" s="52">
        <v>27409.484313074408</v>
      </c>
      <c r="G13" s="52">
        <v>29684.34981907958</v>
      </c>
      <c r="H13" s="52">
        <v>34399.704289244</v>
      </c>
      <c r="I13" s="52">
        <v>39863.068146330355</v>
      </c>
      <c r="J13" s="52">
        <v>44839.241674493802</v>
      </c>
      <c r="K13" s="52">
        <v>51534.078898052918</v>
      </c>
      <c r="L13" s="52">
        <v>66217.52572998761</v>
      </c>
      <c r="M13" s="52">
        <v>75666.973528302522</v>
      </c>
      <c r="N13" s="52">
        <v>95738.788393693889</v>
      </c>
      <c r="O13" s="52">
        <v>114003.81141697307</v>
      </c>
      <c r="P13" s="52">
        <v>172576.34474402285</v>
      </c>
      <c r="Q13" s="52">
        <v>277793.21490832116</v>
      </c>
      <c r="R13" s="52">
        <v>280992.47167577402</v>
      </c>
      <c r="S13" s="52">
        <v>284228.57327353518</v>
      </c>
    </row>
    <row r="14" spans="1:19" x14ac:dyDescent="0.2">
      <c r="A14" s="51">
        <v>809</v>
      </c>
      <c r="B14" s="52">
        <v>2849.4737318497105</v>
      </c>
      <c r="C14" s="52">
        <v>3641.4276334691981</v>
      </c>
      <c r="D14" s="52">
        <v>4431.7609401136233</v>
      </c>
      <c r="E14" s="52">
        <v>5394.898869901237</v>
      </c>
      <c r="F14" s="52">
        <v>6385.5743876799315</v>
      </c>
      <c r="G14" s="52">
        <v>6954.0543968819138</v>
      </c>
      <c r="H14" s="52">
        <v>8635.8395026374874</v>
      </c>
      <c r="I14" s="52">
        <v>10146.80378727795</v>
      </c>
      <c r="J14" s="52">
        <v>9568.8486308571391</v>
      </c>
      <c r="K14" s="52">
        <v>10124.077965749997</v>
      </c>
      <c r="L14" s="52">
        <v>11296.362226783151</v>
      </c>
      <c r="M14" s="52">
        <v>11738.363704199997</v>
      </c>
      <c r="N14" s="52">
        <v>15730.069251429051</v>
      </c>
      <c r="O14" s="52">
        <v>15259.949344315966</v>
      </c>
      <c r="P14" s="52">
        <v>27930.016623579479</v>
      </c>
      <c r="Q14" s="52">
        <v>45425.074032697368</v>
      </c>
      <c r="R14" s="52">
        <v>54393.276544543245</v>
      </c>
      <c r="S14" s="52">
        <v>92750.896003736241</v>
      </c>
    </row>
    <row r="15" spans="1:19" ht="26.25" thickBot="1" x14ac:dyDescent="0.25">
      <c r="A15" s="54" t="s">
        <v>162</v>
      </c>
      <c r="B15" s="55">
        <v>159949.32990000007</v>
      </c>
      <c r="C15" s="55">
        <v>189860.12045999998</v>
      </c>
      <c r="D15" s="55">
        <v>233159.77171000018</v>
      </c>
      <c r="E15" s="55">
        <v>319652.57461000013</v>
      </c>
      <c r="F15" s="55">
        <v>439878.48033000005</v>
      </c>
      <c r="G15" s="55">
        <v>582221.32386000035</v>
      </c>
      <c r="H15" s="55">
        <v>715463.62466000102</v>
      </c>
      <c r="I15" s="55">
        <v>963708.89318999765</v>
      </c>
      <c r="J15" s="55">
        <v>1254219.6849899983</v>
      </c>
      <c r="K15" s="55">
        <v>1562908.1878199999</v>
      </c>
      <c r="L15" s="55">
        <v>1968569.37821</v>
      </c>
      <c r="M15" s="55">
        <v>2726410.0964499996</v>
      </c>
      <c r="N15" s="55">
        <v>3695224.1215599999</v>
      </c>
      <c r="O15" s="55">
        <v>4767071.1724899998</v>
      </c>
      <c r="P15" s="55">
        <v>5970307.6230500005</v>
      </c>
      <c r="Q15" s="55">
        <v>8948796.1521600001</v>
      </c>
      <c r="R15" s="55">
        <v>11517696.374870813</v>
      </c>
      <c r="S15" s="55">
        <v>15288265.737131121</v>
      </c>
    </row>
    <row r="16" spans="1:19" x14ac:dyDescent="0.2">
      <c r="A16" s="176" t="s">
        <v>311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</row>
    <row r="17" spans="1:19" x14ac:dyDescent="0.2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</row>
    <row r="18" spans="1:19" ht="13.5" thickBo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</row>
    <row r="19" spans="1:19" ht="15.75" x14ac:dyDescent="0.2">
      <c r="A19" s="373" t="s">
        <v>154</v>
      </c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</row>
    <row r="20" spans="1:19" ht="15" x14ac:dyDescent="0.2">
      <c r="A20" s="374" t="s">
        <v>155</v>
      </c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5" x14ac:dyDescent="0.2">
      <c r="A21" s="374" t="s">
        <v>347</v>
      </c>
      <c r="B21" s="41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5" x14ac:dyDescent="0.2">
      <c r="A22" s="374" t="s">
        <v>156</v>
      </c>
      <c r="B22" s="41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</row>
    <row r="23" spans="1:19" ht="15" x14ac:dyDescent="0.25">
      <c r="A23" s="216" t="s">
        <v>157</v>
      </c>
      <c r="B23" s="41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</row>
    <row r="24" spans="1:19" ht="15.75" x14ac:dyDescent="0.2">
      <c r="A24" s="76" t="s">
        <v>163</v>
      </c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</row>
    <row r="25" spans="1:19" ht="15.75" x14ac:dyDescent="0.2">
      <c r="A25" s="76"/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</row>
    <row r="26" spans="1:19" ht="15.75" thickBot="1" x14ac:dyDescent="0.3">
      <c r="A26" s="46" t="s">
        <v>159</v>
      </c>
      <c r="B26" s="47">
        <v>2004</v>
      </c>
      <c r="C26" s="47">
        <v>2005</v>
      </c>
      <c r="D26" s="47">
        <v>2006</v>
      </c>
      <c r="E26" s="47">
        <v>2007</v>
      </c>
      <c r="F26" s="47">
        <v>2008</v>
      </c>
      <c r="G26" s="47">
        <v>2009</v>
      </c>
      <c r="H26" s="47">
        <v>2010</v>
      </c>
      <c r="I26" s="47">
        <v>2011</v>
      </c>
      <c r="J26" s="47">
        <v>2012</v>
      </c>
      <c r="K26" s="47">
        <v>2013</v>
      </c>
      <c r="L26" s="47">
        <v>2014</v>
      </c>
      <c r="M26" s="47">
        <v>2015</v>
      </c>
      <c r="N26" s="47">
        <v>2016</v>
      </c>
      <c r="O26" s="47">
        <v>2017</v>
      </c>
      <c r="P26" s="47">
        <v>2018</v>
      </c>
      <c r="Q26" s="47">
        <v>2019</v>
      </c>
      <c r="R26" s="47">
        <v>2020</v>
      </c>
      <c r="S26" s="47">
        <v>2021</v>
      </c>
    </row>
    <row r="27" spans="1:19" ht="13.5" thickBot="1" x14ac:dyDescent="0.25">
      <c r="A27" s="48" t="s">
        <v>2</v>
      </c>
      <c r="B27" s="49">
        <v>27239.00839194026</v>
      </c>
      <c r="C27" s="49">
        <v>31891.889923196242</v>
      </c>
      <c r="D27" s="49">
        <v>37761.227119803261</v>
      </c>
      <c r="E27" s="49">
        <v>37822.934917110877</v>
      </c>
      <c r="F27" s="49">
        <v>45493.305700199169</v>
      </c>
      <c r="G27" s="49">
        <v>56781.817864580844</v>
      </c>
      <c r="H27" s="49">
        <v>70664.744864026987</v>
      </c>
      <c r="I27" s="49">
        <v>97061.595142485632</v>
      </c>
      <c r="J27" s="49">
        <v>123689.17975714174</v>
      </c>
      <c r="K27" s="49">
        <v>152500.12819852619</v>
      </c>
      <c r="L27" s="49">
        <v>200589.30111262266</v>
      </c>
      <c r="M27" s="49">
        <v>276134.2458739499</v>
      </c>
      <c r="N27" s="49">
        <v>357963.89973495342</v>
      </c>
      <c r="O27" s="49">
        <v>460529.74793350382</v>
      </c>
      <c r="P27" s="49">
        <v>613622.21863606386</v>
      </c>
      <c r="Q27" s="49">
        <v>1027396.9105693426</v>
      </c>
      <c r="R27" s="49">
        <v>1370304.3462163438</v>
      </c>
      <c r="S27" s="49">
        <v>1999839.0024533053</v>
      </c>
    </row>
    <row r="28" spans="1:19" x14ac:dyDescent="0.2">
      <c r="A28" s="51">
        <v>801</v>
      </c>
      <c r="B28" s="52">
        <v>1279.7383736988436</v>
      </c>
      <c r="C28" s="52">
        <v>1547.9977403455885</v>
      </c>
      <c r="D28" s="52">
        <v>1814.421404229648</v>
      </c>
      <c r="E28" s="52">
        <v>2075.9900581105517</v>
      </c>
      <c r="F28" s="52">
        <v>2250.6093583986481</v>
      </c>
      <c r="G28" s="52">
        <v>2517.2949226141659</v>
      </c>
      <c r="H28" s="52">
        <v>3012.3978462979976</v>
      </c>
      <c r="I28" s="52">
        <v>3828.0193806487632</v>
      </c>
      <c r="J28" s="52">
        <v>4321.476148838341</v>
      </c>
      <c r="K28" s="52">
        <v>4988.9722254733388</v>
      </c>
      <c r="L28" s="52">
        <v>6334.9108595458911</v>
      </c>
      <c r="M28" s="52">
        <v>7530.6173516825329</v>
      </c>
      <c r="N28" s="52">
        <v>9730.5107554653114</v>
      </c>
      <c r="O28" s="52">
        <v>11467.783536345125</v>
      </c>
      <c r="P28" s="52">
        <v>17349.487032692901</v>
      </c>
      <c r="Q28" s="52">
        <v>26849.819619555958</v>
      </c>
      <c r="R28" s="52">
        <v>37362.241938412837</v>
      </c>
      <c r="S28" s="52">
        <v>57251.015457886024</v>
      </c>
    </row>
    <row r="29" spans="1:19" x14ac:dyDescent="0.2">
      <c r="A29" s="51">
        <v>802</v>
      </c>
      <c r="B29" s="52">
        <v>1486.9483117068169</v>
      </c>
      <c r="C29" s="52">
        <v>1864.0555881910495</v>
      </c>
      <c r="D29" s="52">
        <v>1970.027506392948</v>
      </c>
      <c r="E29" s="52">
        <v>2011.0796909216112</v>
      </c>
      <c r="F29" s="52">
        <v>1742.8084385366255</v>
      </c>
      <c r="G29" s="52">
        <v>2194.3824683519219</v>
      </c>
      <c r="H29" s="52">
        <v>2159.0584956179559</v>
      </c>
      <c r="I29" s="52">
        <v>1852.1218136187638</v>
      </c>
      <c r="J29" s="52">
        <v>1881.7175745580325</v>
      </c>
      <c r="K29" s="52">
        <v>1970.027506392948</v>
      </c>
      <c r="L29" s="52">
        <v>1999.1459163493255</v>
      </c>
      <c r="M29" s="52">
        <v>2042.5848557924462</v>
      </c>
      <c r="N29" s="52">
        <v>2092.7067089960465</v>
      </c>
      <c r="O29" s="52">
        <v>2116.0969071577265</v>
      </c>
      <c r="P29" s="52">
        <v>2184.3580977112015</v>
      </c>
      <c r="Q29" s="52">
        <v>2208.7029978386649</v>
      </c>
      <c r="R29" s="52">
        <v>2225.410282239865</v>
      </c>
      <c r="S29" s="52">
        <v>2129.9400856615785</v>
      </c>
    </row>
    <row r="30" spans="1:19" x14ac:dyDescent="0.2">
      <c r="A30" s="51" t="s">
        <v>160</v>
      </c>
      <c r="B30" s="52">
        <v>17097.793096771631</v>
      </c>
      <c r="C30" s="52">
        <v>18523.570761292896</v>
      </c>
      <c r="D30" s="52">
        <v>21752.74092177644</v>
      </c>
      <c r="E30" s="52">
        <v>21519.222521184143</v>
      </c>
      <c r="F30" s="52">
        <v>27824.517801633348</v>
      </c>
      <c r="G30" s="52">
        <v>32276.245182692783</v>
      </c>
      <c r="H30" s="52">
        <v>43677.942489683839</v>
      </c>
      <c r="I30" s="52">
        <v>57838.527950977259</v>
      </c>
      <c r="J30" s="52">
        <v>63466.841000404085</v>
      </c>
      <c r="K30" s="52">
        <v>75111.003092681975</v>
      </c>
      <c r="L30" s="52">
        <v>106666.86453652795</v>
      </c>
      <c r="M30" s="52">
        <v>146936.11485726884</v>
      </c>
      <c r="N30" s="52">
        <v>181955.48246375876</v>
      </c>
      <c r="O30" s="52">
        <v>201735.44356241837</v>
      </c>
      <c r="P30" s="52">
        <v>294492.24646296958</v>
      </c>
      <c r="Q30" s="52">
        <v>479750.95970119577</v>
      </c>
      <c r="R30" s="52">
        <v>673272.97875686456</v>
      </c>
      <c r="S30" s="52">
        <v>1076202.9028419696</v>
      </c>
    </row>
    <row r="31" spans="1:19" x14ac:dyDescent="0.2">
      <c r="A31" s="51" t="s">
        <v>161</v>
      </c>
      <c r="B31" s="52">
        <v>1586.9602388667595</v>
      </c>
      <c r="C31" s="52">
        <v>2397.8222658878231</v>
      </c>
      <c r="D31" s="52">
        <v>2677.6757851460566</v>
      </c>
      <c r="E31" s="52">
        <v>2978.5685405731269</v>
      </c>
      <c r="F31" s="52">
        <v>3401.1983430101986</v>
      </c>
      <c r="G31" s="52">
        <v>3683.4827049201072</v>
      </c>
      <c r="H31" s="52">
        <v>4268.6033743731568</v>
      </c>
      <c r="I31" s="52">
        <v>4946.5433124521905</v>
      </c>
      <c r="J31" s="52">
        <v>5564.0285947436005</v>
      </c>
      <c r="K31" s="52">
        <v>6394.7800606013761</v>
      </c>
      <c r="L31" s="52">
        <v>8216.8251039892402</v>
      </c>
      <c r="M31" s="52">
        <v>9389.391717315104</v>
      </c>
      <c r="N31" s="52">
        <v>11880.070588964376</v>
      </c>
      <c r="O31" s="52">
        <v>14146.547598609808</v>
      </c>
      <c r="P31" s="52">
        <v>21414.718025400522</v>
      </c>
      <c r="Q31" s="52">
        <v>34470.90837075586</v>
      </c>
      <c r="R31" s="52">
        <v>34867.898941320309</v>
      </c>
      <c r="S31" s="52">
        <v>35269.461526971281</v>
      </c>
    </row>
    <row r="32" spans="1:19" x14ac:dyDescent="0.2">
      <c r="A32" s="51">
        <v>809</v>
      </c>
      <c r="B32" s="52">
        <v>359.96002089621015</v>
      </c>
      <c r="C32" s="52">
        <v>460.00366747888427</v>
      </c>
      <c r="D32" s="52">
        <v>559.84259225817152</v>
      </c>
      <c r="E32" s="52">
        <v>681.51107632144817</v>
      </c>
      <c r="F32" s="52">
        <v>806.65824862034719</v>
      </c>
      <c r="G32" s="52">
        <v>878.47153600186994</v>
      </c>
      <c r="H32" s="52">
        <v>1090.9231880540324</v>
      </c>
      <c r="I32" s="52">
        <v>1281.7958847886496</v>
      </c>
      <c r="J32" s="52">
        <v>1208.7856485976813</v>
      </c>
      <c r="K32" s="52">
        <v>1278.9250433765496</v>
      </c>
      <c r="L32" s="52">
        <v>1427.0139562102436</v>
      </c>
      <c r="M32" s="52">
        <v>1482.8498318909938</v>
      </c>
      <c r="N32" s="52">
        <v>1987.1023877688706</v>
      </c>
      <c r="O32" s="52">
        <v>1927.7144489727827</v>
      </c>
      <c r="P32" s="52">
        <v>3528.261817289645</v>
      </c>
      <c r="Q32" s="52">
        <v>5738.3264899962405</v>
      </c>
      <c r="R32" s="52">
        <v>6871.2354645492123</v>
      </c>
      <c r="S32" s="52">
        <v>11716.765131214068</v>
      </c>
    </row>
    <row r="33" spans="1:19" ht="26.25" thickBot="1" x14ac:dyDescent="0.25">
      <c r="A33" s="54" t="s">
        <v>162</v>
      </c>
      <c r="B33" s="55">
        <v>5427.6083499999995</v>
      </c>
      <c r="C33" s="55">
        <v>7098.4399000000003</v>
      </c>
      <c r="D33" s="55">
        <v>8986.5189100000007</v>
      </c>
      <c r="E33" s="55">
        <v>8556.5630300000012</v>
      </c>
      <c r="F33" s="55">
        <v>9467.5135100000007</v>
      </c>
      <c r="G33" s="55">
        <v>15231.941049999999</v>
      </c>
      <c r="H33" s="55">
        <v>16455.819470000002</v>
      </c>
      <c r="I33" s="55">
        <v>27314.586800000005</v>
      </c>
      <c r="J33" s="55">
        <v>47246.330789999985</v>
      </c>
      <c r="K33" s="55">
        <v>62756.420270000002</v>
      </c>
      <c r="L33" s="55">
        <v>75944.540740000011</v>
      </c>
      <c r="M33" s="55">
        <v>108752.68725999999</v>
      </c>
      <c r="N33" s="55">
        <v>150318.02683000002</v>
      </c>
      <c r="O33" s="55">
        <v>229136.16188</v>
      </c>
      <c r="P33" s="55">
        <v>274653.14720000001</v>
      </c>
      <c r="Q33" s="55">
        <v>478378.19338999997</v>
      </c>
      <c r="R33" s="55">
        <v>615704.58083295706</v>
      </c>
      <c r="S33" s="55">
        <v>817268.91740960267</v>
      </c>
    </row>
    <row r="34" spans="1:19" x14ac:dyDescent="0.2">
      <c r="A34" s="176" t="s">
        <v>311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</row>
    <row r="35" spans="1:19" ht="13.5" thickBot="1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</row>
    <row r="36" spans="1:19" ht="15.75" x14ac:dyDescent="0.2">
      <c r="A36" s="373" t="s">
        <v>154</v>
      </c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1:19" ht="15" x14ac:dyDescent="0.2">
      <c r="A37" s="374" t="s">
        <v>155</v>
      </c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</row>
    <row r="38" spans="1:19" ht="15" x14ac:dyDescent="0.2">
      <c r="A38" s="374" t="s">
        <v>347</v>
      </c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</row>
    <row r="39" spans="1:19" ht="15" x14ac:dyDescent="0.2">
      <c r="A39" s="374" t="s">
        <v>156</v>
      </c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</row>
    <row r="40" spans="1:19" ht="15" x14ac:dyDescent="0.25">
      <c r="A40" s="216" t="s">
        <v>157</v>
      </c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</row>
    <row r="41" spans="1:19" ht="15.75" x14ac:dyDescent="0.2">
      <c r="A41" s="76" t="s">
        <v>158</v>
      </c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</row>
    <row r="42" spans="1:19" ht="15.75" x14ac:dyDescent="0.2">
      <c r="A42" s="76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</row>
    <row r="43" spans="1:19" ht="15.75" thickBot="1" x14ac:dyDescent="0.3">
      <c r="A43" s="46" t="s">
        <v>159</v>
      </c>
      <c r="B43" s="47">
        <v>2004</v>
      </c>
      <c r="C43" s="47">
        <v>2005</v>
      </c>
      <c r="D43" s="47">
        <v>2006</v>
      </c>
      <c r="E43" s="47">
        <v>2007</v>
      </c>
      <c r="F43" s="47">
        <v>2008</v>
      </c>
      <c r="G43" s="47">
        <v>2009</v>
      </c>
      <c r="H43" s="47">
        <v>2010</v>
      </c>
      <c r="I43" s="47">
        <v>2011</v>
      </c>
      <c r="J43" s="47">
        <v>2012</v>
      </c>
      <c r="K43" s="47">
        <v>2013</v>
      </c>
      <c r="L43" s="47">
        <v>2014</v>
      </c>
      <c r="M43" s="47">
        <v>2015</v>
      </c>
      <c r="N43" s="47">
        <v>2016</v>
      </c>
      <c r="O43" s="47">
        <v>2017</v>
      </c>
      <c r="P43" s="47">
        <v>2018</v>
      </c>
      <c r="Q43" s="47">
        <v>2019</v>
      </c>
      <c r="R43" s="47">
        <v>2020</v>
      </c>
      <c r="S43" s="47">
        <v>2021</v>
      </c>
    </row>
    <row r="44" spans="1:19" ht="13.5" thickBot="1" x14ac:dyDescent="0.25">
      <c r="A44" s="48" t="s">
        <v>2</v>
      </c>
      <c r="B44" s="49">
        <v>212209.46900967625</v>
      </c>
      <c r="C44" s="49">
        <v>246588.10710538764</v>
      </c>
      <c r="D44" s="49">
        <v>297650.36596257699</v>
      </c>
      <c r="E44" s="49">
        <v>387962.47157513676</v>
      </c>
      <c r="F44" s="49">
        <v>522432.35835317633</v>
      </c>
      <c r="G44" s="49">
        <v>671721.10452851234</v>
      </c>
      <c r="H44" s="49">
        <v>831575.87591450848</v>
      </c>
      <c r="I44" s="49">
        <v>1102496.3712012374</v>
      </c>
      <c r="J44" s="49">
        <v>1388740.9701893125</v>
      </c>
      <c r="K44" s="49">
        <v>1711789.4690010182</v>
      </c>
      <c r="L44" s="49">
        <v>2179986.5960103003</v>
      </c>
      <c r="M44" s="49">
        <v>2991146.6145856245</v>
      </c>
      <c r="N44" s="49">
        <v>4010126.1232951465</v>
      </c>
      <c r="O44" s="49">
        <v>5060031.7051417455</v>
      </c>
      <c r="P44" s="49">
        <v>6467259.468689491</v>
      </c>
      <c r="Q44" s="49">
        <v>9716585.4601867832</v>
      </c>
      <c r="R44" s="49">
        <v>12543917.717561603</v>
      </c>
      <c r="S44" s="49">
        <f>SUM(S45:S50)</f>
        <v>16945131.878691196</v>
      </c>
    </row>
    <row r="45" spans="1:19" x14ac:dyDescent="0.2">
      <c r="A45" s="51">
        <v>801</v>
      </c>
      <c r="B45" s="52">
        <v>3597.9176499613955</v>
      </c>
      <c r="C45" s="52">
        <v>4352.1148592207628</v>
      </c>
      <c r="D45" s="52">
        <v>5101.1510859655091</v>
      </c>
      <c r="E45" s="52">
        <v>5836.5377054623259</v>
      </c>
      <c r="F45" s="52">
        <v>6327.4707550938438</v>
      </c>
      <c r="G45" s="52">
        <v>7077.2433009522847</v>
      </c>
      <c r="H45" s="52">
        <v>8469.1993321846076</v>
      </c>
      <c r="I45" s="52">
        <v>10762.276709904774</v>
      </c>
      <c r="J45" s="52">
        <v>12149.604660875473</v>
      </c>
      <c r="K45" s="52">
        <v>14026.235044680936</v>
      </c>
      <c r="L45" s="52">
        <v>17810.271271787271</v>
      </c>
      <c r="M45" s="52">
        <v>21171.937672238775</v>
      </c>
      <c r="N45" s="52">
        <v>27356.823167722341</v>
      </c>
      <c r="O45" s="52">
        <v>32241.074925414752</v>
      </c>
      <c r="P45" s="52">
        <v>48777.177347806653</v>
      </c>
      <c r="Q45" s="52">
        <v>75486.866607169111</v>
      </c>
      <c r="R45" s="52">
        <v>105041.99332853442</v>
      </c>
      <c r="S45" s="52">
        <v>160958.24211223848</v>
      </c>
    </row>
    <row r="46" spans="1:19" x14ac:dyDescent="0.2">
      <c r="A46" s="51">
        <v>802</v>
      </c>
      <c r="B46" s="52">
        <v>4257.8485785734447</v>
      </c>
      <c r="C46" s="52">
        <v>5337.6881859805135</v>
      </c>
      <c r="D46" s="52">
        <v>5641.1367845176901</v>
      </c>
      <c r="E46" s="52">
        <v>5758.6889443113714</v>
      </c>
      <c r="F46" s="52">
        <v>4990.4992489154565</v>
      </c>
      <c r="G46" s="52">
        <v>6283.5730066459473</v>
      </c>
      <c r="H46" s="52">
        <v>6182.4234738002215</v>
      </c>
      <c r="I46" s="52">
        <v>5303.5160465056069</v>
      </c>
      <c r="J46" s="52">
        <v>5388.2629524033764</v>
      </c>
      <c r="K46" s="52">
        <v>5641.1367845176901</v>
      </c>
      <c r="L46" s="52">
        <v>5724.516804836464</v>
      </c>
      <c r="M46" s="52">
        <v>5848.9033925251269</v>
      </c>
      <c r="N46" s="52">
        <v>5992.4263783197366</v>
      </c>
      <c r="O46" s="52">
        <v>6059.403771690555</v>
      </c>
      <c r="P46" s="52">
        <v>6254.8684094870241</v>
      </c>
      <c r="Q46" s="52">
        <v>6324.5795740158355</v>
      </c>
      <c r="R46" s="52">
        <v>6372.4205692807045</v>
      </c>
      <c r="S46" s="52">
        <v>6099.0434534814476</v>
      </c>
    </row>
    <row r="47" spans="1:19" x14ac:dyDescent="0.2">
      <c r="A47" s="51" t="s">
        <v>160</v>
      </c>
      <c r="B47" s="52">
        <v>31410.231428405023</v>
      </c>
      <c r="C47" s="52">
        <v>34029.517213101986</v>
      </c>
      <c r="D47" s="52">
        <v>39961.802244767241</v>
      </c>
      <c r="E47" s="52">
        <v>39532.807288290664</v>
      </c>
      <c r="F47" s="52">
        <v>51116.219420043213</v>
      </c>
      <c r="G47" s="52">
        <v>59294.455435874203</v>
      </c>
      <c r="H47" s="52">
        <v>80240.430689068307</v>
      </c>
      <c r="I47" s="52">
        <v>106254.73931846197</v>
      </c>
      <c r="J47" s="52">
        <v>116594.47231402554</v>
      </c>
      <c r="K47" s="52">
        <v>137985.87786199467</v>
      </c>
      <c r="L47" s="52">
        <v>195956.92156710522</v>
      </c>
      <c r="M47" s="52">
        <v>269935.26864756411</v>
      </c>
      <c r="N47" s="52">
        <v>334269.0943507147</v>
      </c>
      <c r="O47" s="52">
        <v>370606.71712093404</v>
      </c>
      <c r="P47" s="52">
        <v>541009.56555728486</v>
      </c>
      <c r="Q47" s="52">
        <v>881347.0011553294</v>
      </c>
      <c r="R47" s="52">
        <v>1236864.895811483</v>
      </c>
      <c r="S47" s="52">
        <v>1977084.5307848712</v>
      </c>
    </row>
    <row r="48" spans="1:19" x14ac:dyDescent="0.2">
      <c r="A48" s="51" t="s">
        <v>161</v>
      </c>
      <c r="B48" s="52">
        <v>15932.236091782795</v>
      </c>
      <c r="C48" s="52">
        <v>16925.682321094093</v>
      </c>
      <c r="D48" s="52">
        <v>18901.104699470907</v>
      </c>
      <c r="E48" s="52">
        <v>21025.038263492414</v>
      </c>
      <c r="F48" s="52">
        <v>24008.285970064211</v>
      </c>
      <c r="G48" s="52">
        <v>26000.867114159471</v>
      </c>
      <c r="H48" s="52">
        <v>30131.100914870844</v>
      </c>
      <c r="I48" s="52">
        <v>34916.524833878168</v>
      </c>
      <c r="J48" s="52">
        <v>39275.213079750203</v>
      </c>
      <c r="K48" s="52">
        <v>45139.298837451541</v>
      </c>
      <c r="L48" s="52">
        <v>58000.700625998368</v>
      </c>
      <c r="M48" s="52">
        <v>66277.581810987424</v>
      </c>
      <c r="N48" s="52">
        <v>83858.717804729517</v>
      </c>
      <c r="O48" s="52">
        <v>99857.263818363266</v>
      </c>
      <c r="P48" s="52">
        <v>151161.62671862234</v>
      </c>
      <c r="Q48" s="52">
        <v>243322.30653756531</v>
      </c>
      <c r="R48" s="52">
        <v>246124.57273445372</v>
      </c>
      <c r="S48" s="52">
        <v>248959.1117465639</v>
      </c>
    </row>
    <row r="49" spans="1:19" x14ac:dyDescent="0.2">
      <c r="A49" s="51">
        <v>809</v>
      </c>
      <c r="B49" s="52">
        <v>2489.5137109535003</v>
      </c>
      <c r="C49" s="52">
        <v>3181.4239659903137</v>
      </c>
      <c r="D49" s="52">
        <v>3871.9183478554519</v>
      </c>
      <c r="E49" s="52">
        <v>4713.3877935797891</v>
      </c>
      <c r="F49" s="52">
        <v>5578.9161390595846</v>
      </c>
      <c r="G49" s="52">
        <v>6075.5828608800439</v>
      </c>
      <c r="H49" s="52">
        <v>7544.9163145834555</v>
      </c>
      <c r="I49" s="52">
        <v>8865.0079024893002</v>
      </c>
      <c r="J49" s="52">
        <v>8360.0629822594583</v>
      </c>
      <c r="K49" s="52">
        <v>8845.1529223734469</v>
      </c>
      <c r="L49" s="52">
        <v>9869.3482705729075</v>
      </c>
      <c r="M49" s="52">
        <v>10255.513872309004</v>
      </c>
      <c r="N49" s="52">
        <v>13742.96686366018</v>
      </c>
      <c r="O49" s="52">
        <v>13332.234895343183</v>
      </c>
      <c r="P49" s="52">
        <v>24401.754806289835</v>
      </c>
      <c r="Q49" s="52">
        <v>39686.74754270113</v>
      </c>
      <c r="R49" s="52">
        <v>47522.041079994029</v>
      </c>
      <c r="S49" s="52">
        <v>81034.130872522175</v>
      </c>
    </row>
    <row r="50" spans="1:19" ht="26.25" thickBot="1" x14ac:dyDescent="0.25">
      <c r="A50" s="54" t="s">
        <v>162</v>
      </c>
      <c r="B50" s="55">
        <v>154521.72155000007</v>
      </c>
      <c r="C50" s="55">
        <v>182761.68055999998</v>
      </c>
      <c r="D50" s="55">
        <v>224173.25280000019</v>
      </c>
      <c r="E50" s="55">
        <v>311096.01158000017</v>
      </c>
      <c r="F50" s="55">
        <v>430410.96682000003</v>
      </c>
      <c r="G50" s="55">
        <v>566989.38281000045</v>
      </c>
      <c r="H50" s="55">
        <v>699007.80519000103</v>
      </c>
      <c r="I50" s="55">
        <v>936394.30638999771</v>
      </c>
      <c r="J50" s="55">
        <v>1206973.3541999983</v>
      </c>
      <c r="K50" s="55">
        <v>1500151.76755</v>
      </c>
      <c r="L50" s="55">
        <v>1892624.8374700001</v>
      </c>
      <c r="M50" s="55">
        <v>2617657.40919</v>
      </c>
      <c r="N50" s="55">
        <v>3544906.09473</v>
      </c>
      <c r="O50" s="55">
        <v>4537935.0106099993</v>
      </c>
      <c r="P50" s="55">
        <v>5695654.47585</v>
      </c>
      <c r="Q50" s="55">
        <v>8470417.9587700013</v>
      </c>
      <c r="R50" s="55">
        <v>10901991.794037856</v>
      </c>
      <c r="S50" s="55">
        <v>14470996.819721518</v>
      </c>
    </row>
    <row r="51" spans="1:19" x14ac:dyDescent="0.2">
      <c r="A51" s="176" t="s">
        <v>311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T53"/>
  <sheetViews>
    <sheetView workbookViewId="0"/>
  </sheetViews>
  <sheetFormatPr baseColWidth="10" defaultRowHeight="12.75" x14ac:dyDescent="0.2"/>
  <cols>
    <col min="1" max="1" width="11" style="29"/>
    <col min="2" max="2" width="40.5" style="29" customWidth="1"/>
    <col min="3" max="10" width="11" style="29" customWidth="1"/>
    <col min="11" max="20" width="11" style="29"/>
    <col min="21" max="256" width="10" style="29"/>
    <col min="257" max="257" width="36.375" style="29" customWidth="1"/>
    <col min="258" max="512" width="10" style="29"/>
    <col min="513" max="513" width="36.375" style="29" customWidth="1"/>
    <col min="514" max="768" width="10" style="29"/>
    <col min="769" max="769" width="36.375" style="29" customWidth="1"/>
    <col min="770" max="770" width="10" style="29"/>
    <col min="771" max="1024" width="11" style="29"/>
    <col min="1025" max="1025" width="36.375" style="29" customWidth="1"/>
    <col min="1026" max="1280" width="10" style="29"/>
    <col min="1281" max="1281" width="36.375" style="29" customWidth="1"/>
    <col min="1282" max="1536" width="10" style="29"/>
    <col min="1537" max="1537" width="36.375" style="29" customWidth="1"/>
    <col min="1538" max="1792" width="10" style="29"/>
    <col min="1793" max="1793" width="36.375" style="29" customWidth="1"/>
    <col min="1794" max="1794" width="10" style="29"/>
    <col min="1795" max="2048" width="11" style="29"/>
    <col min="2049" max="2049" width="36.375" style="29" customWidth="1"/>
    <col min="2050" max="2304" width="10" style="29"/>
    <col min="2305" max="2305" width="36.375" style="29" customWidth="1"/>
    <col min="2306" max="2560" width="10" style="29"/>
    <col min="2561" max="2561" width="36.375" style="29" customWidth="1"/>
    <col min="2562" max="2816" width="10" style="29"/>
    <col min="2817" max="2817" width="36.375" style="29" customWidth="1"/>
    <col min="2818" max="2818" width="10" style="29"/>
    <col min="2819" max="3072" width="11" style="29"/>
    <col min="3073" max="3073" width="36.375" style="29" customWidth="1"/>
    <col min="3074" max="3328" width="10" style="29"/>
    <col min="3329" max="3329" width="36.375" style="29" customWidth="1"/>
    <col min="3330" max="3584" width="10" style="29"/>
    <col min="3585" max="3585" width="36.375" style="29" customWidth="1"/>
    <col min="3586" max="3840" width="10" style="29"/>
    <col min="3841" max="3841" width="36.375" style="29" customWidth="1"/>
    <col min="3842" max="3842" width="10" style="29"/>
    <col min="3843" max="4096" width="11" style="29"/>
    <col min="4097" max="4097" width="36.375" style="29" customWidth="1"/>
    <col min="4098" max="4352" width="10" style="29"/>
    <col min="4353" max="4353" width="36.375" style="29" customWidth="1"/>
    <col min="4354" max="4608" width="10" style="29"/>
    <col min="4609" max="4609" width="36.375" style="29" customWidth="1"/>
    <col min="4610" max="4864" width="10" style="29"/>
    <col min="4865" max="4865" width="36.375" style="29" customWidth="1"/>
    <col min="4866" max="4866" width="10" style="29"/>
    <col min="4867" max="5120" width="11" style="29"/>
    <col min="5121" max="5121" width="36.375" style="29" customWidth="1"/>
    <col min="5122" max="5376" width="10" style="29"/>
    <col min="5377" max="5377" width="36.375" style="29" customWidth="1"/>
    <col min="5378" max="5632" width="10" style="29"/>
    <col min="5633" max="5633" width="36.375" style="29" customWidth="1"/>
    <col min="5634" max="5888" width="10" style="29"/>
    <col min="5889" max="5889" width="36.375" style="29" customWidth="1"/>
    <col min="5890" max="5890" width="10" style="29"/>
    <col min="5891" max="6144" width="11" style="29"/>
    <col min="6145" max="6145" width="36.375" style="29" customWidth="1"/>
    <col min="6146" max="6400" width="10" style="29"/>
    <col min="6401" max="6401" width="36.375" style="29" customWidth="1"/>
    <col min="6402" max="6656" width="10" style="29"/>
    <col min="6657" max="6657" width="36.375" style="29" customWidth="1"/>
    <col min="6658" max="6912" width="10" style="29"/>
    <col min="6913" max="6913" width="36.375" style="29" customWidth="1"/>
    <col min="6914" max="6914" width="10" style="29"/>
    <col min="6915" max="7168" width="11" style="29"/>
    <col min="7169" max="7169" width="36.375" style="29" customWidth="1"/>
    <col min="7170" max="7424" width="10" style="29"/>
    <col min="7425" max="7425" width="36.375" style="29" customWidth="1"/>
    <col min="7426" max="7680" width="10" style="29"/>
    <col min="7681" max="7681" width="36.375" style="29" customWidth="1"/>
    <col min="7682" max="7936" width="10" style="29"/>
    <col min="7937" max="7937" width="36.375" style="29" customWidth="1"/>
    <col min="7938" max="7938" width="10" style="29"/>
    <col min="7939" max="8192" width="11" style="29"/>
    <col min="8193" max="8193" width="36.375" style="29" customWidth="1"/>
    <col min="8194" max="8448" width="10" style="29"/>
    <col min="8449" max="8449" width="36.375" style="29" customWidth="1"/>
    <col min="8450" max="8704" width="10" style="29"/>
    <col min="8705" max="8705" width="36.375" style="29" customWidth="1"/>
    <col min="8706" max="8960" width="10" style="29"/>
    <col min="8961" max="8961" width="36.375" style="29" customWidth="1"/>
    <col min="8962" max="8962" width="10" style="29"/>
    <col min="8963" max="9216" width="11" style="29"/>
    <col min="9217" max="9217" width="36.375" style="29" customWidth="1"/>
    <col min="9218" max="9472" width="10" style="29"/>
    <col min="9473" max="9473" width="36.375" style="29" customWidth="1"/>
    <col min="9474" max="9728" width="10" style="29"/>
    <col min="9729" max="9729" width="36.375" style="29" customWidth="1"/>
    <col min="9730" max="9984" width="10" style="29"/>
    <col min="9985" max="9985" width="36.375" style="29" customWidth="1"/>
    <col min="9986" max="9986" width="10" style="29"/>
    <col min="9987" max="10240" width="11" style="29"/>
    <col min="10241" max="10241" width="36.375" style="29" customWidth="1"/>
    <col min="10242" max="10496" width="10" style="29"/>
    <col min="10497" max="10497" width="36.375" style="29" customWidth="1"/>
    <col min="10498" max="10752" width="10" style="29"/>
    <col min="10753" max="10753" width="36.375" style="29" customWidth="1"/>
    <col min="10754" max="11008" width="10" style="29"/>
    <col min="11009" max="11009" width="36.375" style="29" customWidth="1"/>
    <col min="11010" max="11010" width="10" style="29"/>
    <col min="11011" max="11264" width="11" style="29"/>
    <col min="11265" max="11265" width="36.375" style="29" customWidth="1"/>
    <col min="11266" max="11520" width="10" style="29"/>
    <col min="11521" max="11521" width="36.375" style="29" customWidth="1"/>
    <col min="11522" max="11776" width="10" style="29"/>
    <col min="11777" max="11777" width="36.375" style="29" customWidth="1"/>
    <col min="11778" max="12032" width="10" style="29"/>
    <col min="12033" max="12033" width="36.375" style="29" customWidth="1"/>
    <col min="12034" max="12034" width="10" style="29"/>
    <col min="12035" max="12288" width="11" style="29"/>
    <col min="12289" max="12289" width="36.375" style="29" customWidth="1"/>
    <col min="12290" max="12544" width="10" style="29"/>
    <col min="12545" max="12545" width="36.375" style="29" customWidth="1"/>
    <col min="12546" max="12800" width="10" style="29"/>
    <col min="12801" max="12801" width="36.375" style="29" customWidth="1"/>
    <col min="12802" max="13056" width="10" style="29"/>
    <col min="13057" max="13057" width="36.375" style="29" customWidth="1"/>
    <col min="13058" max="13058" width="10" style="29"/>
    <col min="13059" max="13312" width="11" style="29"/>
    <col min="13313" max="13313" width="36.375" style="29" customWidth="1"/>
    <col min="13314" max="13568" width="10" style="29"/>
    <col min="13569" max="13569" width="36.375" style="29" customWidth="1"/>
    <col min="13570" max="13824" width="10" style="29"/>
    <col min="13825" max="13825" width="36.375" style="29" customWidth="1"/>
    <col min="13826" max="14080" width="10" style="29"/>
    <col min="14081" max="14081" width="36.375" style="29" customWidth="1"/>
    <col min="14082" max="14082" width="10" style="29"/>
    <col min="14083" max="14336" width="11" style="29"/>
    <col min="14337" max="14337" width="36.375" style="29" customWidth="1"/>
    <col min="14338" max="14592" width="10" style="29"/>
    <col min="14593" max="14593" width="36.375" style="29" customWidth="1"/>
    <col min="14594" max="14848" width="10" style="29"/>
    <col min="14849" max="14849" width="36.375" style="29" customWidth="1"/>
    <col min="14850" max="15104" width="10" style="29"/>
    <col min="15105" max="15105" width="36.375" style="29" customWidth="1"/>
    <col min="15106" max="15106" width="10" style="29"/>
    <col min="15107" max="15360" width="11" style="29"/>
    <col min="15361" max="15361" width="36.375" style="29" customWidth="1"/>
    <col min="15362" max="15616" width="10" style="29"/>
    <col min="15617" max="15617" width="36.375" style="29" customWidth="1"/>
    <col min="15618" max="15872" width="10" style="29"/>
    <col min="15873" max="15873" width="36.375" style="29" customWidth="1"/>
    <col min="15874" max="16128" width="10" style="29"/>
    <col min="16129" max="16129" width="36.375" style="29" customWidth="1"/>
    <col min="16130" max="16130" width="10" style="29"/>
    <col min="16131" max="16384" width="11" style="29"/>
  </cols>
  <sheetData>
    <row r="1" spans="1:20" ht="15.75" x14ac:dyDescent="0.2">
      <c r="A1" s="373" t="s">
        <v>295</v>
      </c>
      <c r="B1" s="37"/>
      <c r="C1" s="37"/>
      <c r="D1" s="37"/>
      <c r="E1" s="37"/>
      <c r="F1" s="37"/>
      <c r="G1" s="37"/>
      <c r="H1" s="37"/>
      <c r="I1" s="37"/>
      <c r="J1" s="37"/>
      <c r="K1" s="63"/>
      <c r="L1" s="37"/>
      <c r="M1" s="37"/>
      <c r="N1" s="37"/>
      <c r="O1" s="37"/>
      <c r="P1" s="37"/>
      <c r="Q1" s="37"/>
      <c r="R1" s="37"/>
      <c r="S1" s="37"/>
      <c r="T1" s="37"/>
    </row>
    <row r="2" spans="1:20" ht="15" x14ac:dyDescent="0.2">
      <c r="A2" s="374" t="s">
        <v>155</v>
      </c>
      <c r="B2" s="23"/>
      <c r="C2" s="23"/>
      <c r="D2" s="23"/>
      <c r="E2" s="23"/>
      <c r="F2" s="23"/>
      <c r="G2" s="23"/>
      <c r="H2" s="23"/>
      <c r="I2" s="23"/>
      <c r="J2" s="23"/>
      <c r="K2" s="71"/>
      <c r="L2" s="23"/>
      <c r="M2" s="23"/>
      <c r="N2" s="23"/>
      <c r="O2" s="23"/>
      <c r="P2" s="23"/>
      <c r="Q2" s="23"/>
      <c r="R2" s="23"/>
      <c r="S2" s="23"/>
      <c r="T2" s="23"/>
    </row>
    <row r="3" spans="1:20" ht="15" x14ac:dyDescent="0.2">
      <c r="A3" s="374" t="s">
        <v>344</v>
      </c>
      <c r="B3" s="23"/>
      <c r="C3" s="23"/>
      <c r="D3" s="23"/>
      <c r="E3" s="23"/>
      <c r="F3" s="23"/>
      <c r="G3" s="23"/>
      <c r="H3" s="23"/>
      <c r="I3" s="23"/>
      <c r="J3" s="23"/>
      <c r="K3" s="71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">
      <c r="A4" s="374" t="s">
        <v>165</v>
      </c>
      <c r="B4" s="23"/>
      <c r="C4" s="23"/>
      <c r="D4" s="23"/>
      <c r="E4" s="23"/>
      <c r="F4" s="23"/>
      <c r="G4" s="23"/>
      <c r="H4" s="23"/>
      <c r="I4" s="23"/>
      <c r="J4" s="23"/>
      <c r="K4" s="71"/>
      <c r="L4" s="23"/>
      <c r="M4" s="23"/>
      <c r="N4" s="23"/>
      <c r="O4" s="23"/>
      <c r="P4" s="23"/>
      <c r="Q4" s="23"/>
      <c r="R4" s="23"/>
      <c r="S4" s="23"/>
      <c r="T4" s="23"/>
    </row>
    <row r="5" spans="1:20" ht="15" x14ac:dyDescent="0.25">
      <c r="A5" s="216" t="s">
        <v>157</v>
      </c>
      <c r="B5" s="23"/>
      <c r="C5" s="23"/>
      <c r="D5" s="23"/>
      <c r="E5" s="23"/>
      <c r="F5" s="23"/>
      <c r="G5" s="23"/>
      <c r="H5" s="23"/>
      <c r="I5" s="23"/>
      <c r="J5" s="23"/>
      <c r="K5" s="71"/>
      <c r="L5" s="23"/>
      <c r="M5" s="23"/>
      <c r="N5" s="23"/>
      <c r="O5" s="23"/>
      <c r="P5" s="23"/>
      <c r="Q5" s="23"/>
      <c r="R5" s="23"/>
      <c r="S5" s="23"/>
      <c r="T5" s="23"/>
    </row>
    <row r="6" spans="1:20" ht="15.75" x14ac:dyDescent="0.2">
      <c r="A6" s="76" t="s">
        <v>168</v>
      </c>
      <c r="B6" s="23"/>
      <c r="C6" s="23"/>
      <c r="D6" s="23"/>
      <c r="E6" s="23"/>
      <c r="F6" s="23"/>
      <c r="G6" s="23"/>
      <c r="H6" s="23"/>
      <c r="I6" s="23"/>
      <c r="J6" s="23"/>
      <c r="K6" s="71"/>
      <c r="L6" s="23"/>
      <c r="M6" s="23"/>
      <c r="N6" s="23"/>
      <c r="O6" s="23"/>
      <c r="P6" s="23"/>
      <c r="Q6" s="23"/>
      <c r="R6" s="23"/>
      <c r="S6" s="23"/>
      <c r="T6" s="23"/>
    </row>
    <row r="7" spans="1:20" x14ac:dyDescent="0.2">
      <c r="A7" s="71"/>
      <c r="B7" s="23"/>
      <c r="C7" s="23"/>
      <c r="D7" s="23"/>
      <c r="E7" s="23"/>
      <c r="F7" s="23"/>
      <c r="G7" s="23"/>
      <c r="H7" s="23"/>
      <c r="I7" s="23"/>
      <c r="J7" s="23"/>
      <c r="K7" s="71"/>
      <c r="L7" s="23"/>
      <c r="M7" s="23"/>
      <c r="N7" s="23"/>
      <c r="O7" s="23"/>
      <c r="P7" s="23"/>
      <c r="Q7" s="23"/>
      <c r="R7" s="23"/>
      <c r="S7" s="23"/>
      <c r="T7" s="23"/>
    </row>
    <row r="8" spans="1:20" ht="16.5" thickBot="1" x14ac:dyDescent="0.3">
      <c r="A8" s="313" t="s">
        <v>159</v>
      </c>
      <c r="B8" s="314"/>
      <c r="C8" s="315">
        <v>2004</v>
      </c>
      <c r="D8" s="315">
        <v>2005</v>
      </c>
      <c r="E8" s="315">
        <v>2006</v>
      </c>
      <c r="F8" s="315">
        <v>2007</v>
      </c>
      <c r="G8" s="315">
        <v>2008</v>
      </c>
      <c r="H8" s="315">
        <v>2009</v>
      </c>
      <c r="I8" s="315">
        <v>2010</v>
      </c>
      <c r="J8" s="315">
        <v>2011</v>
      </c>
      <c r="K8" s="628">
        <v>2012</v>
      </c>
      <c r="L8" s="315">
        <v>2013</v>
      </c>
      <c r="M8" s="315">
        <v>2014</v>
      </c>
      <c r="N8" s="315">
        <v>2015</v>
      </c>
      <c r="O8" s="315">
        <v>2016</v>
      </c>
      <c r="P8" s="315">
        <v>2017</v>
      </c>
      <c r="Q8" s="315">
        <v>2018</v>
      </c>
      <c r="R8" s="315">
        <v>2019</v>
      </c>
      <c r="S8" s="315">
        <v>2020</v>
      </c>
      <c r="T8" s="315">
        <v>2021</v>
      </c>
    </row>
    <row r="9" spans="1:20" x14ac:dyDescent="0.2">
      <c r="A9" s="63"/>
      <c r="B9" s="463" t="s">
        <v>2</v>
      </c>
      <c r="C9" s="464">
        <f t="shared" ref="C9" si="0">SUM(C10:C13)</f>
        <v>94880.997921318645</v>
      </c>
      <c r="D9" s="464">
        <f t="shared" ref="D9" si="1">SUM(D10:D13)</f>
        <v>137645.50839290788</v>
      </c>
      <c r="E9" s="464">
        <f t="shared" ref="E9" si="2">SUM(E10:E13)</f>
        <v>131262.47975218931</v>
      </c>
      <c r="F9" s="464">
        <f t="shared" ref="F9" si="3">SUM(F10:F13)</f>
        <v>115626.49128591167</v>
      </c>
      <c r="G9" s="464">
        <f t="shared" ref="G9" si="4">SUM(G10:G13)</f>
        <v>104596.13284886951</v>
      </c>
      <c r="H9" s="464">
        <f t="shared" ref="H9" si="5">SUM(H10:H13)</f>
        <v>95501.990235332603</v>
      </c>
      <c r="I9" s="464">
        <f t="shared" ref="I9" si="6">SUM(I10:I13)</f>
        <v>118709.59453100542</v>
      </c>
      <c r="J9" s="464">
        <f t="shared" ref="J9" si="7">SUM(J10:J13)</f>
        <v>106997.85003760777</v>
      </c>
      <c r="K9" s="629">
        <f t="shared" ref="K9" si="8">SUM(K10:K13)</f>
        <v>108812.63072235657</v>
      </c>
      <c r="L9" s="464">
        <f t="shared" ref="L9" si="9">SUM(L10:L13)</f>
        <v>108225.69421836719</v>
      </c>
      <c r="M9" s="464">
        <f t="shared" ref="M9" si="10">SUM(M10:M13)</f>
        <v>144224.46646305034</v>
      </c>
      <c r="N9" s="464">
        <f t="shared" ref="N9" si="11">SUM(N10:N13)</f>
        <v>130358.37265615904</v>
      </c>
      <c r="O9" s="464">
        <f t="shared" ref="O9" si="12">SUM(O10:O13)</f>
        <v>139499.96192736708</v>
      </c>
      <c r="P9" s="464">
        <f t="shared" ref="P9" si="13">SUM(P10:P13)</f>
        <v>143917.04666289187</v>
      </c>
      <c r="Q9" s="464">
        <f t="shared" ref="Q9" si="14">SUM(Q10:Q13)</f>
        <v>133381.71182259364</v>
      </c>
      <c r="R9" s="464">
        <f t="shared" ref="R9" si="15">SUM(R10:R13)</f>
        <v>169395.54202448262</v>
      </c>
      <c r="S9" s="464">
        <f t="shared" ref="S9" si="16">SUM(S10:S13)</f>
        <v>182409.95417092711</v>
      </c>
      <c r="T9" s="464">
        <f>SUM(T10:T13)</f>
        <v>196424.24440289187</v>
      </c>
    </row>
    <row r="10" spans="1:20" x14ac:dyDescent="0.2">
      <c r="A10" s="243">
        <v>85120</v>
      </c>
      <c r="B10" s="244" t="s">
        <v>296</v>
      </c>
      <c r="C10" s="245">
        <v>18233.74247174459</v>
      </c>
      <c r="D10" s="245">
        <v>26452.006275375817</v>
      </c>
      <c r="E10" s="245">
        <v>25225.348641345165</v>
      </c>
      <c r="F10" s="245">
        <v>22220.504750245913</v>
      </c>
      <c r="G10" s="245">
        <v>20100.747164234355</v>
      </c>
      <c r="H10" s="245">
        <v>18353.081582617488</v>
      </c>
      <c r="I10" s="245">
        <v>22812.999684072995</v>
      </c>
      <c r="J10" s="245">
        <v>20562.296828222195</v>
      </c>
      <c r="K10" s="630">
        <v>20911.05205185345</v>
      </c>
      <c r="L10" s="245">
        <v>20798.257611496876</v>
      </c>
      <c r="M10" s="245">
        <v>27716.316620033671</v>
      </c>
      <c r="N10" s="245">
        <v>25051.601986935355</v>
      </c>
      <c r="O10" s="245">
        <v>26808.385623337421</v>
      </c>
      <c r="P10" s="245">
        <v>27657.238263043229</v>
      </c>
      <c r="Q10" s="245">
        <v>25632.611767325972</v>
      </c>
      <c r="R10" s="245">
        <v>32553.564536677441</v>
      </c>
      <c r="S10" s="245">
        <v>35055.421477368589</v>
      </c>
      <c r="T10" s="245">
        <v>37749.554887470913</v>
      </c>
    </row>
    <row r="11" spans="1:20" ht="25.5" x14ac:dyDescent="0.2">
      <c r="A11" s="243">
        <v>85190</v>
      </c>
      <c r="B11" s="247" t="s">
        <v>297</v>
      </c>
      <c r="C11" s="245">
        <v>5262.572884511158</v>
      </c>
      <c r="D11" s="245">
        <v>7634.5057072857016</v>
      </c>
      <c r="E11" s="245">
        <v>7280.4711357526376</v>
      </c>
      <c r="F11" s="245">
        <v>6413.2213098876282</v>
      </c>
      <c r="G11" s="245">
        <v>5801.4226727637424</v>
      </c>
      <c r="H11" s="245">
        <v>5297.0162123093096</v>
      </c>
      <c r="I11" s="245">
        <v>6584.2255772672097</v>
      </c>
      <c r="J11" s="245">
        <v>5934.6338744861305</v>
      </c>
      <c r="K11" s="630">
        <v>6035.2906533156865</v>
      </c>
      <c r="L11" s="245">
        <v>6002.7362304228564</v>
      </c>
      <c r="M11" s="245">
        <v>7999.4075011831328</v>
      </c>
      <c r="N11" s="245">
        <v>7230.324851538714</v>
      </c>
      <c r="O11" s="245">
        <v>7737.3629400281725</v>
      </c>
      <c r="P11" s="245">
        <v>7982.3564673626679</v>
      </c>
      <c r="Q11" s="245">
        <v>7398.014305344348</v>
      </c>
      <c r="R11" s="245">
        <v>9395.5207654367732</v>
      </c>
      <c r="S11" s="245">
        <v>10118.967472631046</v>
      </c>
      <c r="T11" s="245">
        <v>10898.118536762393</v>
      </c>
    </row>
    <row r="12" spans="1:20" x14ac:dyDescent="0.2">
      <c r="A12" s="243">
        <v>85320</v>
      </c>
      <c r="B12" s="248" t="s">
        <v>298</v>
      </c>
      <c r="C12" s="245">
        <v>1560.1063077428526</v>
      </c>
      <c r="D12" s="245">
        <v>2263.2732642032784</v>
      </c>
      <c r="E12" s="245">
        <v>2158.3186003289979</v>
      </c>
      <c r="F12" s="245">
        <v>1901.2196577750512</v>
      </c>
      <c r="G12" s="245">
        <v>1719.8500247473244</v>
      </c>
      <c r="H12" s="245">
        <v>1570.3171407587154</v>
      </c>
      <c r="I12" s="245">
        <v>1951.9144114714861</v>
      </c>
      <c r="J12" s="245">
        <v>1759.34090508853</v>
      </c>
      <c r="K12" s="630">
        <v>1789.180924222755</v>
      </c>
      <c r="L12" s="245">
        <v>1779.5300630157753</v>
      </c>
      <c r="M12" s="245">
        <v>2371.4495503772123</v>
      </c>
      <c r="N12" s="245">
        <v>2143.4525764222763</v>
      </c>
      <c r="O12" s="245">
        <v>2293.7656148310093</v>
      </c>
      <c r="P12" s="245">
        <v>2366.394717693538</v>
      </c>
      <c r="Q12" s="245">
        <v>2193.1646431936661</v>
      </c>
      <c r="R12" s="245">
        <v>2785.3317250633104</v>
      </c>
      <c r="S12" s="245">
        <v>3001.152315350932</v>
      </c>
      <c r="T12" s="245">
        <v>3233.6943722238111</v>
      </c>
    </row>
    <row r="13" spans="1:20" x14ac:dyDescent="0.2">
      <c r="A13" s="243"/>
      <c r="B13" s="247" t="s">
        <v>299</v>
      </c>
      <c r="C13" s="245">
        <v>69824.576257320048</v>
      </c>
      <c r="D13" s="245">
        <v>101295.72314604308</v>
      </c>
      <c r="E13" s="245">
        <v>96598.341374762516</v>
      </c>
      <c r="F13" s="245">
        <v>85091.545568003086</v>
      </c>
      <c r="G13" s="245">
        <v>76974.112987124099</v>
      </c>
      <c r="H13" s="245">
        <v>70281.575299647098</v>
      </c>
      <c r="I13" s="245">
        <v>87360.454858193727</v>
      </c>
      <c r="J13" s="245">
        <v>78741.578429810907</v>
      </c>
      <c r="K13" s="630">
        <v>80077.107092964681</v>
      </c>
      <c r="L13" s="245">
        <v>79645.170313431678</v>
      </c>
      <c r="M13" s="245">
        <v>106137.29279145633</v>
      </c>
      <c r="N13" s="245">
        <v>95932.993241262695</v>
      </c>
      <c r="O13" s="245">
        <v>102660.44774917049</v>
      </c>
      <c r="P13" s="245">
        <v>105911.05721479242</v>
      </c>
      <c r="Q13" s="245">
        <v>98157.921106729671</v>
      </c>
      <c r="R13" s="245">
        <v>124661.12499730512</v>
      </c>
      <c r="S13" s="245">
        <v>134234.41290557655</v>
      </c>
      <c r="T13" s="245">
        <v>144542.87660643476</v>
      </c>
    </row>
    <row r="14" spans="1:20" ht="13.5" thickBot="1" x14ac:dyDescent="0.25">
      <c r="A14" s="86"/>
      <c r="B14" s="114"/>
      <c r="C14" s="61"/>
      <c r="D14" s="61"/>
      <c r="E14" s="61"/>
      <c r="F14" s="61"/>
      <c r="G14" s="61"/>
      <c r="H14" s="61"/>
      <c r="I14" s="61"/>
      <c r="J14" s="61"/>
      <c r="K14" s="631"/>
      <c r="L14" s="61"/>
      <c r="M14" s="61"/>
      <c r="N14" s="61"/>
      <c r="O14" s="61"/>
      <c r="P14" s="61"/>
      <c r="Q14" s="61"/>
      <c r="R14" s="61"/>
      <c r="S14" s="61"/>
      <c r="T14" s="61"/>
    </row>
    <row r="15" spans="1:20" x14ac:dyDescent="0.2">
      <c r="A15" s="176" t="s">
        <v>311</v>
      </c>
      <c r="B15" s="249"/>
      <c r="C15" s="174"/>
      <c r="D15" s="174"/>
      <c r="E15" s="174"/>
      <c r="F15" s="174"/>
      <c r="G15" s="174"/>
      <c r="H15" s="174"/>
      <c r="I15" s="174"/>
      <c r="J15" s="174"/>
      <c r="K15" s="632"/>
      <c r="L15" s="174"/>
      <c r="M15" s="174"/>
      <c r="N15" s="174"/>
      <c r="O15" s="174"/>
      <c r="P15" s="174"/>
      <c r="Q15" s="174"/>
      <c r="R15" s="174"/>
      <c r="S15" s="174"/>
      <c r="T15" s="174"/>
    </row>
    <row r="16" spans="1:20" x14ac:dyDescent="0.2">
      <c r="A16" s="176"/>
      <c r="B16" s="100"/>
      <c r="C16" s="175"/>
      <c r="D16" s="175"/>
      <c r="E16" s="175"/>
      <c r="F16" s="175"/>
      <c r="G16" s="175"/>
      <c r="H16" s="175"/>
      <c r="I16" s="175"/>
      <c r="J16" s="175"/>
      <c r="K16" s="633"/>
      <c r="L16" s="175"/>
      <c r="M16" s="175"/>
      <c r="N16" s="175"/>
      <c r="O16" s="175"/>
      <c r="P16" s="175"/>
      <c r="Q16" s="175"/>
      <c r="R16" s="175"/>
      <c r="S16" s="175"/>
      <c r="T16" s="175"/>
    </row>
    <row r="17" spans="1:20" ht="13.5" thickBot="1" x14ac:dyDescent="0.25">
      <c r="A17" s="176"/>
      <c r="B17" s="100"/>
      <c r="C17" s="175"/>
      <c r="D17" s="175"/>
      <c r="E17" s="175"/>
      <c r="F17" s="175"/>
      <c r="G17" s="175"/>
      <c r="H17" s="175"/>
      <c r="I17" s="175"/>
      <c r="J17" s="175"/>
      <c r="K17" s="633"/>
      <c r="L17" s="175"/>
      <c r="M17" s="175"/>
      <c r="N17" s="175"/>
      <c r="O17" s="175"/>
      <c r="P17" s="175"/>
      <c r="Q17" s="175"/>
      <c r="R17" s="175"/>
      <c r="S17" s="175"/>
      <c r="T17" s="175"/>
    </row>
    <row r="18" spans="1:20" ht="15.75" x14ac:dyDescent="0.2">
      <c r="A18" s="373" t="s">
        <v>295</v>
      </c>
      <c r="B18" s="249"/>
      <c r="C18" s="174"/>
      <c r="D18" s="174"/>
      <c r="E18" s="174"/>
      <c r="F18" s="174"/>
      <c r="G18" s="174"/>
      <c r="H18" s="174"/>
      <c r="I18" s="174"/>
      <c r="J18" s="174"/>
      <c r="K18" s="632"/>
      <c r="L18" s="174"/>
      <c r="M18" s="174"/>
      <c r="N18" s="174"/>
      <c r="O18" s="174"/>
      <c r="P18" s="174"/>
      <c r="Q18" s="174"/>
      <c r="R18" s="174"/>
      <c r="S18" s="174"/>
      <c r="T18" s="174"/>
    </row>
    <row r="19" spans="1:20" ht="15" x14ac:dyDescent="0.2">
      <c r="A19" s="374" t="s">
        <v>155</v>
      </c>
      <c r="B19" s="100"/>
      <c r="C19" s="175"/>
      <c r="D19" s="175"/>
      <c r="E19" s="175"/>
      <c r="F19" s="175"/>
      <c r="G19" s="175"/>
      <c r="H19" s="175"/>
      <c r="I19" s="175"/>
      <c r="J19" s="175"/>
      <c r="K19" s="633"/>
      <c r="L19" s="175"/>
      <c r="M19" s="175"/>
      <c r="N19" s="175"/>
      <c r="O19" s="175"/>
      <c r="P19" s="175"/>
      <c r="Q19" s="175"/>
      <c r="R19" s="175"/>
      <c r="S19" s="175"/>
      <c r="T19" s="175"/>
    </row>
    <row r="20" spans="1:20" ht="15" x14ac:dyDescent="0.2">
      <c r="A20" s="374" t="s">
        <v>344</v>
      </c>
      <c r="B20" s="100"/>
      <c r="C20" s="175"/>
      <c r="D20" s="175"/>
      <c r="E20" s="175"/>
      <c r="F20" s="175"/>
      <c r="G20" s="175"/>
      <c r="H20" s="175"/>
      <c r="I20" s="175"/>
      <c r="J20" s="175"/>
      <c r="K20" s="633"/>
      <c r="L20" s="175"/>
      <c r="M20" s="175"/>
      <c r="N20" s="175"/>
      <c r="O20" s="175"/>
      <c r="P20" s="175"/>
      <c r="Q20" s="175"/>
      <c r="R20" s="175"/>
      <c r="S20" s="175"/>
      <c r="T20" s="175"/>
    </row>
    <row r="21" spans="1:20" ht="15" x14ac:dyDescent="0.2">
      <c r="A21" s="374" t="s">
        <v>165</v>
      </c>
      <c r="B21" s="100"/>
      <c r="C21" s="175"/>
      <c r="D21" s="175"/>
      <c r="E21" s="175"/>
      <c r="F21" s="175"/>
      <c r="G21" s="175"/>
      <c r="H21" s="175"/>
      <c r="I21" s="175"/>
      <c r="J21" s="175"/>
      <c r="K21" s="633"/>
      <c r="L21" s="175"/>
      <c r="M21" s="175"/>
      <c r="N21" s="175"/>
      <c r="O21" s="175"/>
      <c r="P21" s="175"/>
      <c r="Q21" s="175"/>
      <c r="R21" s="175"/>
      <c r="S21" s="175"/>
      <c r="T21" s="175"/>
    </row>
    <row r="22" spans="1:20" ht="15" x14ac:dyDescent="0.25">
      <c r="A22" s="216" t="s">
        <v>157</v>
      </c>
      <c r="B22" s="100"/>
      <c r="C22" s="175"/>
      <c r="D22" s="175"/>
      <c r="E22" s="175"/>
      <c r="F22" s="175"/>
      <c r="G22" s="175"/>
      <c r="H22" s="175"/>
      <c r="I22" s="175"/>
      <c r="J22" s="175"/>
      <c r="K22" s="633"/>
      <c r="L22" s="175"/>
      <c r="M22" s="175"/>
      <c r="N22" s="175"/>
      <c r="O22" s="175"/>
      <c r="P22" s="175"/>
      <c r="Q22" s="175"/>
      <c r="R22" s="175"/>
      <c r="S22" s="175"/>
      <c r="T22" s="175"/>
    </row>
    <row r="23" spans="1:20" ht="15.75" x14ac:dyDescent="0.2">
      <c r="A23" s="75" t="s">
        <v>163</v>
      </c>
      <c r="B23" s="23"/>
      <c r="C23" s="175"/>
      <c r="D23" s="175"/>
      <c r="E23" s="175"/>
      <c r="F23" s="175"/>
      <c r="G23" s="175"/>
      <c r="H23" s="175"/>
      <c r="I23" s="175"/>
      <c r="J23" s="175"/>
      <c r="K23" s="633"/>
      <c r="L23" s="175"/>
      <c r="M23" s="175"/>
      <c r="N23" s="175"/>
      <c r="O23" s="175"/>
      <c r="P23" s="175"/>
      <c r="Q23" s="175"/>
      <c r="R23" s="175"/>
      <c r="S23" s="175"/>
      <c r="T23" s="175"/>
    </row>
    <row r="24" spans="1:20" ht="15.75" x14ac:dyDescent="0.2">
      <c r="A24" s="75"/>
      <c r="B24" s="23"/>
      <c r="C24" s="175"/>
      <c r="D24" s="175"/>
      <c r="E24" s="175"/>
      <c r="F24" s="175"/>
      <c r="G24" s="175"/>
      <c r="H24" s="175"/>
      <c r="I24" s="175"/>
      <c r="J24" s="175"/>
      <c r="K24" s="633"/>
      <c r="L24" s="175"/>
      <c r="M24" s="175"/>
      <c r="N24" s="175"/>
      <c r="O24" s="175"/>
      <c r="P24" s="175"/>
      <c r="Q24" s="175"/>
      <c r="R24" s="175"/>
      <c r="S24" s="175"/>
      <c r="T24" s="175"/>
    </row>
    <row r="25" spans="1:20" ht="16.5" thickBot="1" x14ac:dyDescent="0.3">
      <c r="A25" s="313" t="s">
        <v>159</v>
      </c>
      <c r="B25" s="314"/>
      <c r="C25" s="315">
        <v>2004</v>
      </c>
      <c r="D25" s="315">
        <v>2005</v>
      </c>
      <c r="E25" s="315">
        <v>2006</v>
      </c>
      <c r="F25" s="315">
        <v>2007</v>
      </c>
      <c r="G25" s="315">
        <v>2008</v>
      </c>
      <c r="H25" s="315">
        <v>2009</v>
      </c>
      <c r="I25" s="315">
        <v>2010</v>
      </c>
      <c r="J25" s="315">
        <v>2011</v>
      </c>
      <c r="K25" s="628">
        <v>2012</v>
      </c>
      <c r="L25" s="315">
        <v>2013</v>
      </c>
      <c r="M25" s="315">
        <v>2014</v>
      </c>
      <c r="N25" s="315">
        <v>2015</v>
      </c>
      <c r="O25" s="315">
        <v>2016</v>
      </c>
      <c r="P25" s="315">
        <v>2017</v>
      </c>
      <c r="Q25" s="315">
        <v>2018</v>
      </c>
      <c r="R25" s="315">
        <v>2019</v>
      </c>
      <c r="S25" s="315">
        <v>2020</v>
      </c>
      <c r="T25" s="315">
        <v>2021</v>
      </c>
    </row>
    <row r="26" spans="1:20" x14ac:dyDescent="0.2">
      <c r="A26" s="63"/>
      <c r="B26" s="463" t="s">
        <v>2</v>
      </c>
      <c r="C26" s="464">
        <f>SUM(C27:C30)</f>
        <v>26677.139227942924</v>
      </c>
      <c r="D26" s="464">
        <f t="shared" ref="D26:T26" si="17">SUM(D27:D30)</f>
        <v>38700.988311101406</v>
      </c>
      <c r="E26" s="464">
        <f t="shared" si="17"/>
        <v>36906.309213337234</v>
      </c>
      <c r="F26" s="464">
        <f t="shared" si="17"/>
        <v>32510.0291317628</v>
      </c>
      <c r="G26" s="464">
        <f t="shared" si="17"/>
        <v>29408.687301409092</v>
      </c>
      <c r="H26" s="464">
        <f t="shared" si="17"/>
        <v>26851.740030878937</v>
      </c>
      <c r="I26" s="464">
        <f t="shared" si="17"/>
        <v>33376.887368136893</v>
      </c>
      <c r="J26" s="464">
        <f t="shared" si="17"/>
        <v>30083.964177009046</v>
      </c>
      <c r="K26" s="629">
        <f t="shared" si="17"/>
        <v>30594.215524021365</v>
      </c>
      <c r="L26" s="464">
        <f t="shared" si="17"/>
        <v>30429.189995433742</v>
      </c>
      <c r="M26" s="464">
        <f t="shared" si="17"/>
        <v>40550.755748808282</v>
      </c>
      <c r="N26" s="464">
        <f t="shared" si="17"/>
        <v>36652.106671140406</v>
      </c>
      <c r="O26" s="464">
        <f t="shared" si="17"/>
        <v>39222.394242893395</v>
      </c>
      <c r="P26" s="464">
        <f t="shared" si="17"/>
        <v>40464.320308731491</v>
      </c>
      <c r="Q26" s="464">
        <f t="shared" si="17"/>
        <v>37502.161388557615</v>
      </c>
      <c r="R26" s="464">
        <f t="shared" si="17"/>
        <v>47627.960900320759</v>
      </c>
      <c r="S26" s="464">
        <f t="shared" si="17"/>
        <v>51286.790709421904</v>
      </c>
      <c r="T26" s="464">
        <f t="shared" si="17"/>
        <v>55226.695620615632</v>
      </c>
    </row>
    <row r="27" spans="1:20" x14ac:dyDescent="0.2">
      <c r="A27" s="243">
        <v>85120</v>
      </c>
      <c r="B27" s="244" t="s">
        <v>296</v>
      </c>
      <c r="C27" s="245">
        <v>8166.9017602837357</v>
      </c>
      <c r="D27" s="245">
        <v>11847.865952267863</v>
      </c>
      <c r="E27" s="245">
        <v>11298.445425672484</v>
      </c>
      <c r="F27" s="245">
        <v>9952.5744449001904</v>
      </c>
      <c r="G27" s="245">
        <v>9003.1340331251849</v>
      </c>
      <c r="H27" s="245">
        <v>8220.3538037229173</v>
      </c>
      <c r="I27" s="245">
        <v>10217.953202197546</v>
      </c>
      <c r="J27" s="245">
        <v>9209.862342967328</v>
      </c>
      <c r="K27" s="630">
        <v>9366.0699703480459</v>
      </c>
      <c r="L27" s="245">
        <v>9315.5492878866262</v>
      </c>
      <c r="M27" s="245">
        <v>12414.151145520524</v>
      </c>
      <c r="N27" s="245">
        <v>11220.624218098572</v>
      </c>
      <c r="O27" s="245">
        <v>12007.488428493276</v>
      </c>
      <c r="P27" s="245">
        <v>12387.68992186073</v>
      </c>
      <c r="Q27" s="245">
        <v>11480.858769813189</v>
      </c>
      <c r="R27" s="245">
        <v>14580.7567442661</v>
      </c>
      <c r="S27" s="245">
        <v>15701.33963527551</v>
      </c>
      <c r="T27" s="245">
        <v>16908.043246643269</v>
      </c>
    </row>
    <row r="28" spans="1:20" ht="25.5" x14ac:dyDescent="0.2">
      <c r="A28" s="243">
        <v>85190</v>
      </c>
      <c r="B28" s="247" t="s">
        <v>297</v>
      </c>
      <c r="C28" s="245">
        <v>793.88735582827712</v>
      </c>
      <c r="D28" s="245">
        <v>1151.7061486885116</v>
      </c>
      <c r="E28" s="245">
        <v>1098.2981340093402</v>
      </c>
      <c r="F28" s="245">
        <v>967.46884457091721</v>
      </c>
      <c r="G28" s="245">
        <v>875.17573757089099</v>
      </c>
      <c r="H28" s="245">
        <v>799.08331663141973</v>
      </c>
      <c r="I28" s="245">
        <v>993.26575582413557</v>
      </c>
      <c r="J28" s="245">
        <v>895.27136209199773</v>
      </c>
      <c r="K28" s="630">
        <v>910.45597724980007</v>
      </c>
      <c r="L28" s="245">
        <v>905.54496788649601</v>
      </c>
      <c r="M28" s="245">
        <v>1206.7535421691505</v>
      </c>
      <c r="N28" s="245">
        <v>1090.7332979770686</v>
      </c>
      <c r="O28" s="245">
        <v>1167.2227141255562</v>
      </c>
      <c r="P28" s="245">
        <v>1204.1813022304489</v>
      </c>
      <c r="Q28" s="245">
        <v>1116.0301518171098</v>
      </c>
      <c r="R28" s="245">
        <v>1417.3647188917057</v>
      </c>
      <c r="S28" s="245">
        <v>1526.5005363067048</v>
      </c>
      <c r="T28" s="245">
        <v>1644.0396548459594</v>
      </c>
    </row>
    <row r="29" spans="1:20" x14ac:dyDescent="0.2">
      <c r="A29" s="243">
        <v>85320</v>
      </c>
      <c r="B29" s="248" t="s">
        <v>298</v>
      </c>
      <c r="C29" s="245">
        <v>92.199128606887086</v>
      </c>
      <c r="D29" s="245">
        <v>133.75487408977384</v>
      </c>
      <c r="E29" s="245">
        <v>127.55226564930314</v>
      </c>
      <c r="F29" s="245">
        <v>112.35823794004968</v>
      </c>
      <c r="G29" s="245">
        <v>101.6396593163271</v>
      </c>
      <c r="H29" s="245">
        <v>92.802568194138701</v>
      </c>
      <c r="I29" s="245">
        <v>115.35419539022779</v>
      </c>
      <c r="J29" s="245">
        <v>103.97349050289912</v>
      </c>
      <c r="K29" s="630">
        <v>105.73697530398863</v>
      </c>
      <c r="L29" s="245">
        <v>105.16662891850616</v>
      </c>
      <c r="M29" s="245">
        <v>140.14787389476527</v>
      </c>
      <c r="N29" s="245">
        <v>126.67371369214074</v>
      </c>
      <c r="O29" s="245">
        <v>135.55691036326337</v>
      </c>
      <c r="P29" s="245">
        <v>139.84914350288403</v>
      </c>
      <c r="Q29" s="245">
        <v>129.6115963318185</v>
      </c>
      <c r="R29" s="245">
        <v>164.6074736429328</v>
      </c>
      <c r="S29" s="245">
        <v>177.36203418870204</v>
      </c>
      <c r="T29" s="245">
        <v>191.10479960265135</v>
      </c>
    </row>
    <row r="30" spans="1:20" x14ac:dyDescent="0.2">
      <c r="A30" s="243"/>
      <c r="B30" s="247" t="s">
        <v>299</v>
      </c>
      <c r="C30" s="245">
        <v>17624.150983224023</v>
      </c>
      <c r="D30" s="245">
        <v>25567.661336055255</v>
      </c>
      <c r="E30" s="245">
        <v>24382.013388006104</v>
      </c>
      <c r="F30" s="245">
        <v>21477.627604351641</v>
      </c>
      <c r="G30" s="245">
        <v>19428.73787139669</v>
      </c>
      <c r="H30" s="245">
        <v>17739.500342330462</v>
      </c>
      <c r="I30" s="245">
        <v>22050.314214724982</v>
      </c>
      <c r="J30" s="245">
        <v>19874.856981446821</v>
      </c>
      <c r="K30" s="630">
        <v>20211.95260111953</v>
      </c>
      <c r="L30" s="245">
        <v>20102.929110742112</v>
      </c>
      <c r="M30" s="245">
        <v>26789.70318722384</v>
      </c>
      <c r="N30" s="245">
        <v>24214.075441372624</v>
      </c>
      <c r="O30" s="245">
        <v>25912.126189911298</v>
      </c>
      <c r="P30" s="245">
        <v>26732.599941137425</v>
      </c>
      <c r="Q30" s="245">
        <v>24775.660870595497</v>
      </c>
      <c r="R30" s="245">
        <v>31465.231963520018</v>
      </c>
      <c r="S30" s="245">
        <v>33881.588503650986</v>
      </c>
      <c r="T30" s="245">
        <v>36483.507919523749</v>
      </c>
    </row>
    <row r="31" spans="1:20" ht="13.5" thickBot="1" x14ac:dyDescent="0.25">
      <c r="A31" s="86"/>
      <c r="B31" s="114"/>
      <c r="C31" s="61"/>
      <c r="D31" s="61"/>
      <c r="E31" s="61"/>
      <c r="F31" s="61"/>
      <c r="G31" s="61"/>
      <c r="H31" s="61"/>
      <c r="I31" s="61"/>
      <c r="J31" s="61"/>
      <c r="K31" s="631"/>
      <c r="L31" s="61"/>
      <c r="M31" s="61"/>
      <c r="N31" s="61"/>
      <c r="O31" s="61"/>
      <c r="P31" s="61"/>
      <c r="Q31" s="61"/>
      <c r="R31" s="61"/>
      <c r="S31" s="61"/>
      <c r="T31" s="61"/>
    </row>
    <row r="32" spans="1:20" x14ac:dyDescent="0.2">
      <c r="A32" s="176" t="s">
        <v>311</v>
      </c>
      <c r="B32" s="100"/>
      <c r="C32" s="175"/>
      <c r="D32" s="175"/>
      <c r="E32" s="175"/>
      <c r="F32" s="175"/>
      <c r="G32" s="175"/>
      <c r="H32" s="175"/>
      <c r="I32" s="175"/>
      <c r="J32" s="175"/>
      <c r="K32" s="633"/>
      <c r="L32" s="175"/>
      <c r="M32" s="175"/>
      <c r="N32" s="175"/>
      <c r="O32" s="175"/>
      <c r="P32" s="175"/>
      <c r="Q32" s="175"/>
      <c r="R32" s="175"/>
      <c r="S32" s="175"/>
      <c r="T32" s="175"/>
    </row>
    <row r="33" spans="1:20" ht="13.5" thickBot="1" x14ac:dyDescent="0.25">
      <c r="A33" s="71"/>
      <c r="B33" s="100"/>
      <c r="C33" s="175"/>
      <c r="D33" s="175"/>
      <c r="E33" s="175"/>
      <c r="F33" s="175"/>
      <c r="G33" s="175"/>
      <c r="H33" s="175"/>
      <c r="I33" s="175"/>
      <c r="J33" s="175"/>
      <c r="K33" s="631"/>
      <c r="L33" s="175"/>
      <c r="M33" s="175"/>
      <c r="N33" s="175"/>
      <c r="O33" s="175"/>
      <c r="P33" s="175"/>
      <c r="Q33" s="175"/>
      <c r="R33" s="175"/>
      <c r="S33" s="175"/>
      <c r="T33" s="175"/>
    </row>
    <row r="34" spans="1:20" x14ac:dyDescent="0.2">
      <c r="A34" s="63"/>
      <c r="B34" s="249"/>
      <c r="C34" s="174"/>
      <c r="D34" s="174"/>
      <c r="E34" s="174"/>
      <c r="F34" s="174"/>
      <c r="G34" s="174"/>
      <c r="H34" s="174"/>
      <c r="I34" s="174"/>
      <c r="J34" s="39"/>
      <c r="K34" s="174"/>
      <c r="L34" s="174"/>
      <c r="M34" s="174"/>
      <c r="N34" s="174"/>
      <c r="O34" s="174"/>
      <c r="P34" s="174"/>
      <c r="Q34" s="174"/>
      <c r="R34" s="174"/>
      <c r="S34" s="174"/>
      <c r="T34" s="174"/>
    </row>
    <row r="35" spans="1:20" ht="15.75" x14ac:dyDescent="0.2">
      <c r="A35" s="75" t="s">
        <v>295</v>
      </c>
      <c r="B35" s="75"/>
      <c r="C35" s="175"/>
      <c r="D35" s="175"/>
      <c r="E35" s="175"/>
      <c r="F35" s="175"/>
      <c r="G35" s="175"/>
      <c r="H35" s="175"/>
      <c r="I35" s="175"/>
      <c r="J35" s="43"/>
      <c r="K35" s="175"/>
      <c r="L35" s="175"/>
      <c r="M35" s="175"/>
      <c r="N35" s="175"/>
      <c r="O35" s="175"/>
      <c r="P35" s="175"/>
      <c r="Q35" s="175"/>
      <c r="R35" s="175"/>
      <c r="S35" s="175"/>
      <c r="T35" s="175"/>
    </row>
    <row r="36" spans="1:20" ht="15" x14ac:dyDescent="0.2">
      <c r="A36" s="374" t="s">
        <v>155</v>
      </c>
      <c r="B36" s="374"/>
      <c r="C36" s="175"/>
      <c r="D36" s="175"/>
      <c r="E36" s="175"/>
      <c r="F36" s="175"/>
      <c r="G36" s="175"/>
      <c r="H36" s="175"/>
      <c r="I36" s="175"/>
      <c r="J36" s="43"/>
      <c r="K36" s="175"/>
      <c r="L36" s="175"/>
      <c r="M36" s="175"/>
      <c r="N36" s="175"/>
      <c r="O36" s="175"/>
      <c r="P36" s="175"/>
      <c r="Q36" s="175"/>
      <c r="R36" s="175"/>
      <c r="S36" s="175"/>
      <c r="T36" s="175"/>
    </row>
    <row r="37" spans="1:20" ht="15" x14ac:dyDescent="0.2">
      <c r="A37" s="374" t="s">
        <v>344</v>
      </c>
      <c r="B37" s="374"/>
      <c r="C37" s="175"/>
      <c r="D37" s="175"/>
      <c r="E37" s="175"/>
      <c r="F37" s="175"/>
      <c r="G37" s="175"/>
      <c r="H37" s="175"/>
      <c r="I37" s="175"/>
      <c r="J37" s="43"/>
      <c r="K37" s="175"/>
      <c r="L37" s="175"/>
      <c r="M37" s="175"/>
      <c r="N37" s="175"/>
      <c r="O37" s="175"/>
      <c r="P37" s="175"/>
      <c r="Q37" s="175"/>
      <c r="R37" s="175"/>
      <c r="S37" s="175"/>
      <c r="T37" s="175"/>
    </row>
    <row r="38" spans="1:20" ht="15" x14ac:dyDescent="0.2">
      <c r="A38" s="374" t="s">
        <v>165</v>
      </c>
      <c r="B38" s="374"/>
      <c r="C38" s="175"/>
      <c r="D38" s="175"/>
      <c r="E38" s="175"/>
      <c r="F38" s="175"/>
      <c r="G38" s="175"/>
      <c r="H38" s="175"/>
      <c r="I38" s="175"/>
      <c r="J38" s="43"/>
      <c r="K38" s="175"/>
      <c r="L38" s="175"/>
      <c r="M38" s="175"/>
      <c r="N38" s="175"/>
      <c r="O38" s="175"/>
      <c r="P38" s="175"/>
      <c r="Q38" s="175"/>
      <c r="R38" s="175"/>
      <c r="S38" s="175"/>
      <c r="T38" s="175"/>
    </row>
    <row r="39" spans="1:20" ht="15" x14ac:dyDescent="0.25">
      <c r="A39" s="216" t="s">
        <v>157</v>
      </c>
      <c r="B39" s="216"/>
      <c r="C39" s="175"/>
      <c r="D39" s="175"/>
      <c r="E39" s="175"/>
      <c r="F39" s="175"/>
      <c r="G39" s="175"/>
      <c r="H39" s="175"/>
      <c r="I39" s="175"/>
      <c r="J39" s="43"/>
      <c r="K39" s="175"/>
      <c r="L39" s="175"/>
      <c r="M39" s="175"/>
      <c r="N39" s="175"/>
      <c r="O39" s="175"/>
      <c r="P39" s="175"/>
      <c r="Q39" s="175"/>
      <c r="R39" s="175"/>
      <c r="S39" s="175"/>
      <c r="T39" s="175"/>
    </row>
    <row r="40" spans="1:20" ht="15.75" x14ac:dyDescent="0.2">
      <c r="A40" s="76" t="s">
        <v>199</v>
      </c>
      <c r="B40" s="76"/>
      <c r="C40" s="175"/>
      <c r="D40" s="175"/>
      <c r="E40" s="175"/>
      <c r="F40" s="175"/>
      <c r="G40" s="175"/>
      <c r="H40" s="175"/>
      <c r="I40" s="175"/>
      <c r="J40" s="43"/>
      <c r="K40" s="175"/>
      <c r="L40" s="175"/>
      <c r="M40" s="175"/>
      <c r="N40" s="175"/>
      <c r="O40" s="175"/>
      <c r="P40" s="175"/>
      <c r="Q40" s="175"/>
      <c r="R40" s="175"/>
      <c r="S40" s="175"/>
      <c r="T40" s="175"/>
    </row>
    <row r="41" spans="1:20" x14ac:dyDescent="0.2">
      <c r="A41" s="71"/>
      <c r="B41" s="23"/>
      <c r="C41" s="175"/>
      <c r="D41" s="175"/>
      <c r="E41" s="175"/>
      <c r="F41" s="175"/>
      <c r="G41" s="175"/>
      <c r="H41" s="175"/>
      <c r="I41" s="175"/>
      <c r="J41" s="43"/>
      <c r="K41" s="175"/>
      <c r="L41" s="175"/>
      <c r="M41" s="175"/>
      <c r="N41" s="175"/>
      <c r="O41" s="175"/>
      <c r="P41" s="175"/>
      <c r="Q41" s="175"/>
      <c r="R41" s="175"/>
      <c r="S41" s="175"/>
      <c r="T41" s="175"/>
    </row>
    <row r="42" spans="1:20" ht="16.5" thickBot="1" x14ac:dyDescent="0.3">
      <c r="A42" s="313" t="s">
        <v>159</v>
      </c>
      <c r="B42" s="314"/>
      <c r="C42" s="315">
        <v>2004</v>
      </c>
      <c r="D42" s="315">
        <v>2005</v>
      </c>
      <c r="E42" s="315">
        <v>2006</v>
      </c>
      <c r="F42" s="315">
        <v>2007</v>
      </c>
      <c r="G42" s="315">
        <v>2008</v>
      </c>
      <c r="H42" s="315">
        <v>2009</v>
      </c>
      <c r="I42" s="315">
        <v>2010</v>
      </c>
      <c r="J42" s="316">
        <v>2011</v>
      </c>
      <c r="K42" s="315">
        <v>2012</v>
      </c>
      <c r="L42" s="315">
        <v>2013</v>
      </c>
      <c r="M42" s="315">
        <v>2014</v>
      </c>
      <c r="N42" s="315">
        <v>2015</v>
      </c>
      <c r="O42" s="315">
        <v>2016</v>
      </c>
      <c r="P42" s="315">
        <v>2017</v>
      </c>
      <c r="Q42" s="315">
        <v>2018</v>
      </c>
      <c r="R42" s="315">
        <v>2019</v>
      </c>
      <c r="S42" s="315">
        <v>2020</v>
      </c>
      <c r="T42" s="315">
        <v>2021</v>
      </c>
    </row>
    <row r="43" spans="1:20" x14ac:dyDescent="0.2">
      <c r="A43" s="63"/>
      <c r="B43" s="463" t="s">
        <v>2</v>
      </c>
      <c r="C43" s="464">
        <f t="shared" ref="C43:S43" si="18">SUM(C44:C47)</f>
        <v>68203.858693375718</v>
      </c>
      <c r="D43" s="464">
        <f t="shared" si="18"/>
        <v>98944.520081806462</v>
      </c>
      <c r="E43" s="464">
        <f t="shared" si="18"/>
        <v>94356.170538852079</v>
      </c>
      <c r="F43" s="464">
        <f t="shared" si="18"/>
        <v>83116.462154148874</v>
      </c>
      <c r="G43" s="464">
        <f t="shared" si="18"/>
        <v>75187.445547460433</v>
      </c>
      <c r="H43" s="464">
        <f t="shared" si="18"/>
        <v>68650.250204453681</v>
      </c>
      <c r="I43" s="464">
        <f t="shared" si="18"/>
        <v>85332.707162868523</v>
      </c>
      <c r="J43" s="464">
        <f t="shared" si="18"/>
        <v>76913.885860598719</v>
      </c>
      <c r="K43" s="464">
        <f t="shared" si="18"/>
        <v>78218.41519833522</v>
      </c>
      <c r="L43" s="464">
        <f t="shared" si="18"/>
        <v>77796.504222933436</v>
      </c>
      <c r="M43" s="464">
        <f t="shared" si="18"/>
        <v>103673.71071424207</v>
      </c>
      <c r="N43" s="464">
        <f t="shared" si="18"/>
        <v>93706.265985018632</v>
      </c>
      <c r="O43" s="464">
        <f t="shared" si="18"/>
        <v>100277.5676844737</v>
      </c>
      <c r="P43" s="464">
        <f t="shared" si="18"/>
        <v>103452.72635416038</v>
      </c>
      <c r="Q43" s="464">
        <f t="shared" si="18"/>
        <v>95879.550434036035</v>
      </c>
      <c r="R43" s="464">
        <f t="shared" si="18"/>
        <v>121767.58112416189</v>
      </c>
      <c r="S43" s="464">
        <f t="shared" si="18"/>
        <v>131123.1634615052</v>
      </c>
      <c r="T43" s="464">
        <f>SUM(T44:T47)</f>
        <v>141197.54878227619</v>
      </c>
    </row>
    <row r="44" spans="1:20" x14ac:dyDescent="0.2">
      <c r="A44" s="243">
        <v>85120</v>
      </c>
      <c r="B44" s="244" t="s">
        <v>296</v>
      </c>
      <c r="C44" s="245">
        <v>10066.840711460854</v>
      </c>
      <c r="D44" s="245">
        <v>14604.140323107955</v>
      </c>
      <c r="E44" s="245">
        <v>13926.903215672681</v>
      </c>
      <c r="F44" s="245">
        <v>12267.930305345722</v>
      </c>
      <c r="G44" s="245">
        <v>11097.61313110917</v>
      </c>
      <c r="H44" s="245">
        <v>10132.72777889457</v>
      </c>
      <c r="I44" s="245">
        <v>12595.046481875448</v>
      </c>
      <c r="J44" s="246">
        <v>11352.434485254867</v>
      </c>
      <c r="K44" s="245">
        <v>11544.982081505404</v>
      </c>
      <c r="L44" s="245">
        <v>11482.70832361025</v>
      </c>
      <c r="M44" s="245">
        <v>15302.165474513147</v>
      </c>
      <c r="N44" s="245">
        <v>13830.977768836783</v>
      </c>
      <c r="O44" s="245">
        <v>14800.897194844145</v>
      </c>
      <c r="P44" s="245">
        <v>15269.548341182499</v>
      </c>
      <c r="Q44" s="245">
        <v>14151.752997512784</v>
      </c>
      <c r="R44" s="245">
        <v>17972.807792411339</v>
      </c>
      <c r="S44" s="245">
        <v>19354.081842093081</v>
      </c>
      <c r="T44" s="245">
        <v>20841.511640827601</v>
      </c>
    </row>
    <row r="45" spans="1:20" ht="25.5" x14ac:dyDescent="0.2">
      <c r="A45" s="243">
        <v>85190</v>
      </c>
      <c r="B45" s="247" t="s">
        <v>297</v>
      </c>
      <c r="C45" s="245">
        <v>4468.6855286828813</v>
      </c>
      <c r="D45" s="245">
        <v>6482.7995585971903</v>
      </c>
      <c r="E45" s="245">
        <v>6182.1730017432974</v>
      </c>
      <c r="F45" s="245">
        <v>5445.7524653167111</v>
      </c>
      <c r="G45" s="245">
        <v>4926.2469351928512</v>
      </c>
      <c r="H45" s="245">
        <v>4497.93289567789</v>
      </c>
      <c r="I45" s="245">
        <v>5590.9598214430744</v>
      </c>
      <c r="J45" s="246">
        <v>5039.3625123941329</v>
      </c>
      <c r="K45" s="245">
        <v>5124.834676065886</v>
      </c>
      <c r="L45" s="245">
        <v>5097.1912625363602</v>
      </c>
      <c r="M45" s="245">
        <v>6792.6539590139819</v>
      </c>
      <c r="N45" s="245">
        <v>6139.5915535616459</v>
      </c>
      <c r="O45" s="245">
        <v>6570.1402259026163</v>
      </c>
      <c r="P45" s="245">
        <v>6778.1751651322193</v>
      </c>
      <c r="Q45" s="245">
        <v>6281.984153527238</v>
      </c>
      <c r="R45" s="245">
        <v>7978.1560465450675</v>
      </c>
      <c r="S45" s="245">
        <v>8592.4669363243411</v>
      </c>
      <c r="T45" s="245">
        <v>9254.0788819164336</v>
      </c>
    </row>
    <row r="46" spans="1:20" x14ac:dyDescent="0.2">
      <c r="A46" s="243">
        <v>85320</v>
      </c>
      <c r="B46" s="248" t="s">
        <v>298</v>
      </c>
      <c r="C46" s="245">
        <v>1467.9071791359654</v>
      </c>
      <c r="D46" s="245">
        <v>2129.5183901135047</v>
      </c>
      <c r="E46" s="245">
        <v>2030.7663346796949</v>
      </c>
      <c r="F46" s="245">
        <v>1788.8614198350015</v>
      </c>
      <c r="G46" s="245">
        <v>1618.2103654309972</v>
      </c>
      <c r="H46" s="245">
        <v>1477.5145725645766</v>
      </c>
      <c r="I46" s="245">
        <v>1836.5602160812584</v>
      </c>
      <c r="J46" s="246">
        <v>1655.367414585631</v>
      </c>
      <c r="K46" s="245">
        <v>1683.4439489187664</v>
      </c>
      <c r="L46" s="245">
        <v>1674.3634340972692</v>
      </c>
      <c r="M46" s="245">
        <v>2231.301676482447</v>
      </c>
      <c r="N46" s="245">
        <v>2016.7788627301354</v>
      </c>
      <c r="O46" s="245">
        <v>2158.208704467746</v>
      </c>
      <c r="P46" s="245">
        <v>2226.545574190654</v>
      </c>
      <c r="Q46" s="245">
        <v>2063.5530468618476</v>
      </c>
      <c r="R46" s="245">
        <v>2620.7242514203776</v>
      </c>
      <c r="S46" s="245">
        <v>2823.7902811622298</v>
      </c>
      <c r="T46" s="245">
        <v>3042.5895726211597</v>
      </c>
    </row>
    <row r="47" spans="1:20" x14ac:dyDescent="0.2">
      <c r="A47" s="243"/>
      <c r="B47" s="247" t="s">
        <v>299</v>
      </c>
      <c r="C47" s="245">
        <v>52200.425274096022</v>
      </c>
      <c r="D47" s="245">
        <v>75728.061809987819</v>
      </c>
      <c r="E47" s="245">
        <v>72216.327986756412</v>
      </c>
      <c r="F47" s="245">
        <v>63613.917963651445</v>
      </c>
      <c r="G47" s="245">
        <v>57545.375115727409</v>
      </c>
      <c r="H47" s="245">
        <v>52542.074957316639</v>
      </c>
      <c r="I47" s="245">
        <v>65310.140643468745</v>
      </c>
      <c r="J47" s="246">
        <v>58866.721448364086</v>
      </c>
      <c r="K47" s="245">
        <v>59865.154491845155</v>
      </c>
      <c r="L47" s="245">
        <v>59542.241202689562</v>
      </c>
      <c r="M47" s="245">
        <v>79347.589604232489</v>
      </c>
      <c r="N47" s="245">
        <v>71718.91779989007</v>
      </c>
      <c r="O47" s="245">
        <v>76748.321559259188</v>
      </c>
      <c r="P47" s="245">
        <v>79178.457273655004</v>
      </c>
      <c r="Q47" s="245">
        <v>73382.260236134171</v>
      </c>
      <c r="R47" s="245">
        <v>93195.893033785105</v>
      </c>
      <c r="S47" s="245">
        <v>100352.82440192557</v>
      </c>
      <c r="T47" s="245">
        <v>108059.36868691101</v>
      </c>
    </row>
    <row r="48" spans="1:20" ht="13.5" thickBot="1" x14ac:dyDescent="0.25">
      <c r="A48" s="86"/>
      <c r="B48" s="114"/>
      <c r="C48" s="87"/>
      <c r="D48" s="87"/>
      <c r="E48" s="87"/>
      <c r="F48" s="87"/>
      <c r="G48" s="87"/>
      <c r="H48" s="87"/>
      <c r="I48" s="87"/>
      <c r="J48" s="104"/>
      <c r="K48" s="87"/>
      <c r="L48" s="87"/>
      <c r="M48" s="87"/>
      <c r="N48" s="87"/>
      <c r="O48" s="87"/>
      <c r="P48" s="87"/>
      <c r="Q48" s="87"/>
      <c r="R48" s="87"/>
      <c r="S48" s="87"/>
      <c r="T48" s="87"/>
    </row>
    <row r="49" spans="1:20" x14ac:dyDescent="0.2">
      <c r="A49" s="176" t="s">
        <v>311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</row>
    <row r="51" spans="1:20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</row>
    <row r="52" spans="1:20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</row>
    <row r="53" spans="1:20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W52"/>
  <sheetViews>
    <sheetView workbookViewId="0">
      <selection activeCell="A2" sqref="A2"/>
    </sheetView>
  </sheetViews>
  <sheetFormatPr baseColWidth="10" defaultRowHeight="12.75" x14ac:dyDescent="0.2"/>
  <cols>
    <col min="1" max="1" width="11" style="29"/>
    <col min="2" max="2" width="24" style="29" customWidth="1"/>
    <col min="3" max="14" width="11.5" style="29" customWidth="1"/>
    <col min="15" max="18" width="12.75" style="29" customWidth="1"/>
    <col min="19" max="24" width="11" style="29"/>
    <col min="25" max="256" width="10" style="29"/>
    <col min="257" max="257" width="21.125" style="29" customWidth="1"/>
    <col min="258" max="269" width="10.125" style="29" bestFit="1" customWidth="1"/>
    <col min="270" max="273" width="11.25" style="29" bestFit="1" customWidth="1"/>
    <col min="274" max="274" width="10" style="29"/>
    <col min="275" max="275" width="11.5" style="29" customWidth="1"/>
    <col min="276" max="512" width="10" style="29"/>
    <col min="513" max="513" width="21.125" style="29" customWidth="1"/>
    <col min="514" max="525" width="10.125" style="29" bestFit="1" customWidth="1"/>
    <col min="526" max="529" width="11.25" style="29" bestFit="1" customWidth="1"/>
    <col min="530" max="530" width="10" style="29"/>
    <col min="531" max="531" width="11.5" style="29" customWidth="1"/>
    <col min="532" max="768" width="10" style="29"/>
    <col min="769" max="769" width="21.125" style="29" customWidth="1"/>
    <col min="770" max="781" width="10.125" style="29" bestFit="1" customWidth="1"/>
    <col min="782" max="785" width="11.25" style="29" bestFit="1" customWidth="1"/>
    <col min="786" max="786" width="10" style="29"/>
    <col min="787" max="787" width="11.5" style="29" customWidth="1"/>
    <col min="788" max="788" width="10" style="29"/>
    <col min="789" max="1024" width="11" style="29"/>
    <col min="1025" max="1025" width="21.125" style="29" customWidth="1"/>
    <col min="1026" max="1037" width="10.125" style="29" bestFit="1" customWidth="1"/>
    <col min="1038" max="1041" width="11.25" style="29" bestFit="1" customWidth="1"/>
    <col min="1042" max="1042" width="10" style="29"/>
    <col min="1043" max="1043" width="11.5" style="29" customWidth="1"/>
    <col min="1044" max="1280" width="10" style="29"/>
    <col min="1281" max="1281" width="21.125" style="29" customWidth="1"/>
    <col min="1282" max="1293" width="10.125" style="29" bestFit="1" customWidth="1"/>
    <col min="1294" max="1297" width="11.25" style="29" bestFit="1" customWidth="1"/>
    <col min="1298" max="1298" width="10" style="29"/>
    <col min="1299" max="1299" width="11.5" style="29" customWidth="1"/>
    <col min="1300" max="1536" width="10" style="29"/>
    <col min="1537" max="1537" width="21.125" style="29" customWidth="1"/>
    <col min="1538" max="1549" width="10.125" style="29" bestFit="1" customWidth="1"/>
    <col min="1550" max="1553" width="11.25" style="29" bestFit="1" customWidth="1"/>
    <col min="1554" max="1554" width="10" style="29"/>
    <col min="1555" max="1555" width="11.5" style="29" customWidth="1"/>
    <col min="1556" max="1792" width="10" style="29"/>
    <col min="1793" max="1793" width="21.125" style="29" customWidth="1"/>
    <col min="1794" max="1805" width="10.125" style="29" bestFit="1" customWidth="1"/>
    <col min="1806" max="1809" width="11.25" style="29" bestFit="1" customWidth="1"/>
    <col min="1810" max="1810" width="10" style="29"/>
    <col min="1811" max="1811" width="11.5" style="29" customWidth="1"/>
    <col min="1812" max="1812" width="10" style="29"/>
    <col min="1813" max="2048" width="11" style="29"/>
    <col min="2049" max="2049" width="21.125" style="29" customWidth="1"/>
    <col min="2050" max="2061" width="10.125" style="29" bestFit="1" customWidth="1"/>
    <col min="2062" max="2065" width="11.25" style="29" bestFit="1" customWidth="1"/>
    <col min="2066" max="2066" width="10" style="29"/>
    <col min="2067" max="2067" width="11.5" style="29" customWidth="1"/>
    <col min="2068" max="2304" width="10" style="29"/>
    <col min="2305" max="2305" width="21.125" style="29" customWidth="1"/>
    <col min="2306" max="2317" width="10.125" style="29" bestFit="1" customWidth="1"/>
    <col min="2318" max="2321" width="11.25" style="29" bestFit="1" customWidth="1"/>
    <col min="2322" max="2322" width="10" style="29"/>
    <col min="2323" max="2323" width="11.5" style="29" customWidth="1"/>
    <col min="2324" max="2560" width="10" style="29"/>
    <col min="2561" max="2561" width="21.125" style="29" customWidth="1"/>
    <col min="2562" max="2573" width="10.125" style="29" bestFit="1" customWidth="1"/>
    <col min="2574" max="2577" width="11.25" style="29" bestFit="1" customWidth="1"/>
    <col min="2578" max="2578" width="10" style="29"/>
    <col min="2579" max="2579" width="11.5" style="29" customWidth="1"/>
    <col min="2580" max="2816" width="10" style="29"/>
    <col min="2817" max="2817" width="21.125" style="29" customWidth="1"/>
    <col min="2818" max="2829" width="10.125" style="29" bestFit="1" customWidth="1"/>
    <col min="2830" max="2833" width="11.25" style="29" bestFit="1" customWidth="1"/>
    <col min="2834" max="2834" width="10" style="29"/>
    <col min="2835" max="2835" width="11.5" style="29" customWidth="1"/>
    <col min="2836" max="2836" width="10" style="29"/>
    <col min="2837" max="3072" width="11" style="29"/>
    <col min="3073" max="3073" width="21.125" style="29" customWidth="1"/>
    <col min="3074" max="3085" width="10.125" style="29" bestFit="1" customWidth="1"/>
    <col min="3086" max="3089" width="11.25" style="29" bestFit="1" customWidth="1"/>
    <col min="3090" max="3090" width="10" style="29"/>
    <col min="3091" max="3091" width="11.5" style="29" customWidth="1"/>
    <col min="3092" max="3328" width="10" style="29"/>
    <col min="3329" max="3329" width="21.125" style="29" customWidth="1"/>
    <col min="3330" max="3341" width="10.125" style="29" bestFit="1" customWidth="1"/>
    <col min="3342" max="3345" width="11.25" style="29" bestFit="1" customWidth="1"/>
    <col min="3346" max="3346" width="10" style="29"/>
    <col min="3347" max="3347" width="11.5" style="29" customWidth="1"/>
    <col min="3348" max="3584" width="10" style="29"/>
    <col min="3585" max="3585" width="21.125" style="29" customWidth="1"/>
    <col min="3586" max="3597" width="10.125" style="29" bestFit="1" customWidth="1"/>
    <col min="3598" max="3601" width="11.25" style="29" bestFit="1" customWidth="1"/>
    <col min="3602" max="3602" width="10" style="29"/>
    <col min="3603" max="3603" width="11.5" style="29" customWidth="1"/>
    <col min="3604" max="3840" width="10" style="29"/>
    <col min="3841" max="3841" width="21.125" style="29" customWidth="1"/>
    <col min="3842" max="3853" width="10.125" style="29" bestFit="1" customWidth="1"/>
    <col min="3854" max="3857" width="11.25" style="29" bestFit="1" customWidth="1"/>
    <col min="3858" max="3858" width="10" style="29"/>
    <col min="3859" max="3859" width="11.5" style="29" customWidth="1"/>
    <col min="3860" max="3860" width="10" style="29"/>
    <col min="3861" max="4096" width="11" style="29"/>
    <col min="4097" max="4097" width="21.125" style="29" customWidth="1"/>
    <col min="4098" max="4109" width="10.125" style="29" bestFit="1" customWidth="1"/>
    <col min="4110" max="4113" width="11.25" style="29" bestFit="1" customWidth="1"/>
    <col min="4114" max="4114" width="10" style="29"/>
    <col min="4115" max="4115" width="11.5" style="29" customWidth="1"/>
    <col min="4116" max="4352" width="10" style="29"/>
    <col min="4353" max="4353" width="21.125" style="29" customWidth="1"/>
    <col min="4354" max="4365" width="10.125" style="29" bestFit="1" customWidth="1"/>
    <col min="4366" max="4369" width="11.25" style="29" bestFit="1" customWidth="1"/>
    <col min="4370" max="4370" width="10" style="29"/>
    <col min="4371" max="4371" width="11.5" style="29" customWidth="1"/>
    <col min="4372" max="4608" width="10" style="29"/>
    <col min="4609" max="4609" width="21.125" style="29" customWidth="1"/>
    <col min="4610" max="4621" width="10.125" style="29" bestFit="1" customWidth="1"/>
    <col min="4622" max="4625" width="11.25" style="29" bestFit="1" customWidth="1"/>
    <col min="4626" max="4626" width="10" style="29"/>
    <col min="4627" max="4627" width="11.5" style="29" customWidth="1"/>
    <col min="4628" max="4864" width="10" style="29"/>
    <col min="4865" max="4865" width="21.125" style="29" customWidth="1"/>
    <col min="4866" max="4877" width="10.125" style="29" bestFit="1" customWidth="1"/>
    <col min="4878" max="4881" width="11.25" style="29" bestFit="1" customWidth="1"/>
    <col min="4882" max="4882" width="10" style="29"/>
    <col min="4883" max="4883" width="11.5" style="29" customWidth="1"/>
    <col min="4884" max="4884" width="10" style="29"/>
    <col min="4885" max="5120" width="11" style="29"/>
    <col min="5121" max="5121" width="21.125" style="29" customWidth="1"/>
    <col min="5122" max="5133" width="10.125" style="29" bestFit="1" customWidth="1"/>
    <col min="5134" max="5137" width="11.25" style="29" bestFit="1" customWidth="1"/>
    <col min="5138" max="5138" width="10" style="29"/>
    <col min="5139" max="5139" width="11.5" style="29" customWidth="1"/>
    <col min="5140" max="5376" width="10" style="29"/>
    <col min="5377" max="5377" width="21.125" style="29" customWidth="1"/>
    <col min="5378" max="5389" width="10.125" style="29" bestFit="1" customWidth="1"/>
    <col min="5390" max="5393" width="11.25" style="29" bestFit="1" customWidth="1"/>
    <col min="5394" max="5394" width="10" style="29"/>
    <col min="5395" max="5395" width="11.5" style="29" customWidth="1"/>
    <col min="5396" max="5632" width="10" style="29"/>
    <col min="5633" max="5633" width="21.125" style="29" customWidth="1"/>
    <col min="5634" max="5645" width="10.125" style="29" bestFit="1" customWidth="1"/>
    <col min="5646" max="5649" width="11.25" style="29" bestFit="1" customWidth="1"/>
    <col min="5650" max="5650" width="10" style="29"/>
    <col min="5651" max="5651" width="11.5" style="29" customWidth="1"/>
    <col min="5652" max="5888" width="10" style="29"/>
    <col min="5889" max="5889" width="21.125" style="29" customWidth="1"/>
    <col min="5890" max="5901" width="10.125" style="29" bestFit="1" customWidth="1"/>
    <col min="5902" max="5905" width="11.25" style="29" bestFit="1" customWidth="1"/>
    <col min="5906" max="5906" width="10" style="29"/>
    <col min="5907" max="5907" width="11.5" style="29" customWidth="1"/>
    <col min="5908" max="5908" width="10" style="29"/>
    <col min="5909" max="6144" width="11" style="29"/>
    <col min="6145" max="6145" width="21.125" style="29" customWidth="1"/>
    <col min="6146" max="6157" width="10.125" style="29" bestFit="1" customWidth="1"/>
    <col min="6158" max="6161" width="11.25" style="29" bestFit="1" customWidth="1"/>
    <col min="6162" max="6162" width="10" style="29"/>
    <col min="6163" max="6163" width="11.5" style="29" customWidth="1"/>
    <col min="6164" max="6400" width="10" style="29"/>
    <col min="6401" max="6401" width="21.125" style="29" customWidth="1"/>
    <col min="6402" max="6413" width="10.125" style="29" bestFit="1" customWidth="1"/>
    <col min="6414" max="6417" width="11.25" style="29" bestFit="1" customWidth="1"/>
    <col min="6418" max="6418" width="10" style="29"/>
    <col min="6419" max="6419" width="11.5" style="29" customWidth="1"/>
    <col min="6420" max="6656" width="10" style="29"/>
    <col min="6657" max="6657" width="21.125" style="29" customWidth="1"/>
    <col min="6658" max="6669" width="10.125" style="29" bestFit="1" customWidth="1"/>
    <col min="6670" max="6673" width="11.25" style="29" bestFit="1" customWidth="1"/>
    <col min="6674" max="6674" width="10" style="29"/>
    <col min="6675" max="6675" width="11.5" style="29" customWidth="1"/>
    <col min="6676" max="6912" width="10" style="29"/>
    <col min="6913" max="6913" width="21.125" style="29" customWidth="1"/>
    <col min="6914" max="6925" width="10.125" style="29" bestFit="1" customWidth="1"/>
    <col min="6926" max="6929" width="11.25" style="29" bestFit="1" customWidth="1"/>
    <col min="6930" max="6930" width="10" style="29"/>
    <col min="6931" max="6931" width="11.5" style="29" customWidth="1"/>
    <col min="6932" max="6932" width="10" style="29"/>
    <col min="6933" max="7168" width="11" style="29"/>
    <col min="7169" max="7169" width="21.125" style="29" customWidth="1"/>
    <col min="7170" max="7181" width="10.125" style="29" bestFit="1" customWidth="1"/>
    <col min="7182" max="7185" width="11.25" style="29" bestFit="1" customWidth="1"/>
    <col min="7186" max="7186" width="10" style="29"/>
    <col min="7187" max="7187" width="11.5" style="29" customWidth="1"/>
    <col min="7188" max="7424" width="10" style="29"/>
    <col min="7425" max="7425" width="21.125" style="29" customWidth="1"/>
    <col min="7426" max="7437" width="10.125" style="29" bestFit="1" customWidth="1"/>
    <col min="7438" max="7441" width="11.25" style="29" bestFit="1" customWidth="1"/>
    <col min="7442" max="7442" width="10" style="29"/>
    <col min="7443" max="7443" width="11.5" style="29" customWidth="1"/>
    <col min="7444" max="7680" width="10" style="29"/>
    <col min="7681" max="7681" width="21.125" style="29" customWidth="1"/>
    <col min="7682" max="7693" width="10.125" style="29" bestFit="1" customWidth="1"/>
    <col min="7694" max="7697" width="11.25" style="29" bestFit="1" customWidth="1"/>
    <col min="7698" max="7698" width="10" style="29"/>
    <col min="7699" max="7699" width="11.5" style="29" customWidth="1"/>
    <col min="7700" max="7936" width="10" style="29"/>
    <col min="7937" max="7937" width="21.125" style="29" customWidth="1"/>
    <col min="7938" max="7949" width="10.125" style="29" bestFit="1" customWidth="1"/>
    <col min="7950" max="7953" width="11.25" style="29" bestFit="1" customWidth="1"/>
    <col min="7954" max="7954" width="10" style="29"/>
    <col min="7955" max="7955" width="11.5" style="29" customWidth="1"/>
    <col min="7956" max="7956" width="10" style="29"/>
    <col min="7957" max="8192" width="11" style="29"/>
    <col min="8193" max="8193" width="21.125" style="29" customWidth="1"/>
    <col min="8194" max="8205" width="10.125" style="29" bestFit="1" customWidth="1"/>
    <col min="8206" max="8209" width="11.25" style="29" bestFit="1" customWidth="1"/>
    <col min="8210" max="8210" width="10" style="29"/>
    <col min="8211" max="8211" width="11.5" style="29" customWidth="1"/>
    <col min="8212" max="8448" width="10" style="29"/>
    <col min="8449" max="8449" width="21.125" style="29" customWidth="1"/>
    <col min="8450" max="8461" width="10.125" style="29" bestFit="1" customWidth="1"/>
    <col min="8462" max="8465" width="11.25" style="29" bestFit="1" customWidth="1"/>
    <col min="8466" max="8466" width="10" style="29"/>
    <col min="8467" max="8467" width="11.5" style="29" customWidth="1"/>
    <col min="8468" max="8704" width="10" style="29"/>
    <col min="8705" max="8705" width="21.125" style="29" customWidth="1"/>
    <col min="8706" max="8717" width="10.125" style="29" bestFit="1" customWidth="1"/>
    <col min="8718" max="8721" width="11.25" style="29" bestFit="1" customWidth="1"/>
    <col min="8722" max="8722" width="10" style="29"/>
    <col min="8723" max="8723" width="11.5" style="29" customWidth="1"/>
    <col min="8724" max="8960" width="10" style="29"/>
    <col min="8961" max="8961" width="21.125" style="29" customWidth="1"/>
    <col min="8962" max="8973" width="10.125" style="29" bestFit="1" customWidth="1"/>
    <col min="8974" max="8977" width="11.25" style="29" bestFit="1" customWidth="1"/>
    <col min="8978" max="8978" width="10" style="29"/>
    <col min="8979" max="8979" width="11.5" style="29" customWidth="1"/>
    <col min="8980" max="8980" width="10" style="29"/>
    <col min="8981" max="9216" width="11" style="29"/>
    <col min="9217" max="9217" width="21.125" style="29" customWidth="1"/>
    <col min="9218" max="9229" width="10.125" style="29" bestFit="1" customWidth="1"/>
    <col min="9230" max="9233" width="11.25" style="29" bestFit="1" customWidth="1"/>
    <col min="9234" max="9234" width="10" style="29"/>
    <col min="9235" max="9235" width="11.5" style="29" customWidth="1"/>
    <col min="9236" max="9472" width="10" style="29"/>
    <col min="9473" max="9473" width="21.125" style="29" customWidth="1"/>
    <col min="9474" max="9485" width="10.125" style="29" bestFit="1" customWidth="1"/>
    <col min="9486" max="9489" width="11.25" style="29" bestFit="1" customWidth="1"/>
    <col min="9490" max="9490" width="10" style="29"/>
    <col min="9491" max="9491" width="11.5" style="29" customWidth="1"/>
    <col min="9492" max="9728" width="10" style="29"/>
    <col min="9729" max="9729" width="21.125" style="29" customWidth="1"/>
    <col min="9730" max="9741" width="10.125" style="29" bestFit="1" customWidth="1"/>
    <col min="9742" max="9745" width="11.25" style="29" bestFit="1" customWidth="1"/>
    <col min="9746" max="9746" width="10" style="29"/>
    <col min="9747" max="9747" width="11.5" style="29" customWidth="1"/>
    <col min="9748" max="9984" width="10" style="29"/>
    <col min="9985" max="9985" width="21.125" style="29" customWidth="1"/>
    <col min="9986" max="9997" width="10.125" style="29" bestFit="1" customWidth="1"/>
    <col min="9998" max="10001" width="11.25" style="29" bestFit="1" customWidth="1"/>
    <col min="10002" max="10002" width="10" style="29"/>
    <col min="10003" max="10003" width="11.5" style="29" customWidth="1"/>
    <col min="10004" max="10004" width="10" style="29"/>
    <col min="10005" max="10240" width="11" style="29"/>
    <col min="10241" max="10241" width="21.125" style="29" customWidth="1"/>
    <col min="10242" max="10253" width="10.125" style="29" bestFit="1" customWidth="1"/>
    <col min="10254" max="10257" width="11.25" style="29" bestFit="1" customWidth="1"/>
    <col min="10258" max="10258" width="10" style="29"/>
    <col min="10259" max="10259" width="11.5" style="29" customWidth="1"/>
    <col min="10260" max="10496" width="10" style="29"/>
    <col min="10497" max="10497" width="21.125" style="29" customWidth="1"/>
    <col min="10498" max="10509" width="10.125" style="29" bestFit="1" customWidth="1"/>
    <col min="10510" max="10513" width="11.25" style="29" bestFit="1" customWidth="1"/>
    <col min="10514" max="10514" width="10" style="29"/>
    <col min="10515" max="10515" width="11.5" style="29" customWidth="1"/>
    <col min="10516" max="10752" width="10" style="29"/>
    <col min="10753" max="10753" width="21.125" style="29" customWidth="1"/>
    <col min="10754" max="10765" width="10.125" style="29" bestFit="1" customWidth="1"/>
    <col min="10766" max="10769" width="11.25" style="29" bestFit="1" customWidth="1"/>
    <col min="10770" max="10770" width="10" style="29"/>
    <col min="10771" max="10771" width="11.5" style="29" customWidth="1"/>
    <col min="10772" max="11008" width="10" style="29"/>
    <col min="11009" max="11009" width="21.125" style="29" customWidth="1"/>
    <col min="11010" max="11021" width="10.125" style="29" bestFit="1" customWidth="1"/>
    <col min="11022" max="11025" width="11.25" style="29" bestFit="1" customWidth="1"/>
    <col min="11026" max="11026" width="10" style="29"/>
    <col min="11027" max="11027" width="11.5" style="29" customWidth="1"/>
    <col min="11028" max="11028" width="10" style="29"/>
    <col min="11029" max="11264" width="11" style="29"/>
    <col min="11265" max="11265" width="21.125" style="29" customWidth="1"/>
    <col min="11266" max="11277" width="10.125" style="29" bestFit="1" customWidth="1"/>
    <col min="11278" max="11281" width="11.25" style="29" bestFit="1" customWidth="1"/>
    <col min="11282" max="11282" width="10" style="29"/>
    <col min="11283" max="11283" width="11.5" style="29" customWidth="1"/>
    <col min="11284" max="11520" width="10" style="29"/>
    <col min="11521" max="11521" width="21.125" style="29" customWidth="1"/>
    <col min="11522" max="11533" width="10.125" style="29" bestFit="1" customWidth="1"/>
    <col min="11534" max="11537" width="11.25" style="29" bestFit="1" customWidth="1"/>
    <col min="11538" max="11538" width="10" style="29"/>
    <col min="11539" max="11539" width="11.5" style="29" customWidth="1"/>
    <col min="11540" max="11776" width="10" style="29"/>
    <col min="11777" max="11777" width="21.125" style="29" customWidth="1"/>
    <col min="11778" max="11789" width="10.125" style="29" bestFit="1" customWidth="1"/>
    <col min="11790" max="11793" width="11.25" style="29" bestFit="1" customWidth="1"/>
    <col min="11794" max="11794" width="10" style="29"/>
    <col min="11795" max="11795" width="11.5" style="29" customWidth="1"/>
    <col min="11796" max="12032" width="10" style="29"/>
    <col min="12033" max="12033" width="21.125" style="29" customWidth="1"/>
    <col min="12034" max="12045" width="10.125" style="29" bestFit="1" customWidth="1"/>
    <col min="12046" max="12049" width="11.25" style="29" bestFit="1" customWidth="1"/>
    <col min="12050" max="12050" width="10" style="29"/>
    <col min="12051" max="12051" width="11.5" style="29" customWidth="1"/>
    <col min="12052" max="12052" width="10" style="29"/>
    <col min="12053" max="12288" width="11" style="29"/>
    <col min="12289" max="12289" width="21.125" style="29" customWidth="1"/>
    <col min="12290" max="12301" width="10.125" style="29" bestFit="1" customWidth="1"/>
    <col min="12302" max="12305" width="11.25" style="29" bestFit="1" customWidth="1"/>
    <col min="12306" max="12306" width="10" style="29"/>
    <col min="12307" max="12307" width="11.5" style="29" customWidth="1"/>
    <col min="12308" max="12544" width="10" style="29"/>
    <col min="12545" max="12545" width="21.125" style="29" customWidth="1"/>
    <col min="12546" max="12557" width="10.125" style="29" bestFit="1" customWidth="1"/>
    <col min="12558" max="12561" width="11.25" style="29" bestFit="1" customWidth="1"/>
    <col min="12562" max="12562" width="10" style="29"/>
    <col min="12563" max="12563" width="11.5" style="29" customWidth="1"/>
    <col min="12564" max="12800" width="10" style="29"/>
    <col min="12801" max="12801" width="21.125" style="29" customWidth="1"/>
    <col min="12802" max="12813" width="10.125" style="29" bestFit="1" customWidth="1"/>
    <col min="12814" max="12817" width="11.25" style="29" bestFit="1" customWidth="1"/>
    <col min="12818" max="12818" width="10" style="29"/>
    <col min="12819" max="12819" width="11.5" style="29" customWidth="1"/>
    <col min="12820" max="13056" width="10" style="29"/>
    <col min="13057" max="13057" width="21.125" style="29" customWidth="1"/>
    <col min="13058" max="13069" width="10.125" style="29" bestFit="1" customWidth="1"/>
    <col min="13070" max="13073" width="11.25" style="29" bestFit="1" customWidth="1"/>
    <col min="13074" max="13074" width="10" style="29"/>
    <col min="13075" max="13075" width="11.5" style="29" customWidth="1"/>
    <col min="13076" max="13076" width="10" style="29"/>
    <col min="13077" max="13312" width="11" style="29"/>
    <col min="13313" max="13313" width="21.125" style="29" customWidth="1"/>
    <col min="13314" max="13325" width="10.125" style="29" bestFit="1" customWidth="1"/>
    <col min="13326" max="13329" width="11.25" style="29" bestFit="1" customWidth="1"/>
    <col min="13330" max="13330" width="10" style="29"/>
    <col min="13331" max="13331" width="11.5" style="29" customWidth="1"/>
    <col min="13332" max="13568" width="10" style="29"/>
    <col min="13569" max="13569" width="21.125" style="29" customWidth="1"/>
    <col min="13570" max="13581" width="10.125" style="29" bestFit="1" customWidth="1"/>
    <col min="13582" max="13585" width="11.25" style="29" bestFit="1" customWidth="1"/>
    <col min="13586" max="13586" width="10" style="29"/>
    <col min="13587" max="13587" width="11.5" style="29" customWidth="1"/>
    <col min="13588" max="13824" width="10" style="29"/>
    <col min="13825" max="13825" width="21.125" style="29" customWidth="1"/>
    <col min="13826" max="13837" width="10.125" style="29" bestFit="1" customWidth="1"/>
    <col min="13838" max="13841" width="11.25" style="29" bestFit="1" customWidth="1"/>
    <col min="13842" max="13842" width="10" style="29"/>
    <col min="13843" max="13843" width="11.5" style="29" customWidth="1"/>
    <col min="13844" max="14080" width="10" style="29"/>
    <col min="14081" max="14081" width="21.125" style="29" customWidth="1"/>
    <col min="14082" max="14093" width="10.125" style="29" bestFit="1" customWidth="1"/>
    <col min="14094" max="14097" width="11.25" style="29" bestFit="1" customWidth="1"/>
    <col min="14098" max="14098" width="10" style="29"/>
    <col min="14099" max="14099" width="11.5" style="29" customWidth="1"/>
    <col min="14100" max="14100" width="10" style="29"/>
    <col min="14101" max="14336" width="11" style="29"/>
    <col min="14337" max="14337" width="21.125" style="29" customWidth="1"/>
    <col min="14338" max="14349" width="10.125" style="29" bestFit="1" customWidth="1"/>
    <col min="14350" max="14353" width="11.25" style="29" bestFit="1" customWidth="1"/>
    <col min="14354" max="14354" width="10" style="29"/>
    <col min="14355" max="14355" width="11.5" style="29" customWidth="1"/>
    <col min="14356" max="14592" width="10" style="29"/>
    <col min="14593" max="14593" width="21.125" style="29" customWidth="1"/>
    <col min="14594" max="14605" width="10.125" style="29" bestFit="1" customWidth="1"/>
    <col min="14606" max="14609" width="11.25" style="29" bestFit="1" customWidth="1"/>
    <col min="14610" max="14610" width="10" style="29"/>
    <col min="14611" max="14611" width="11.5" style="29" customWidth="1"/>
    <col min="14612" max="14848" width="10" style="29"/>
    <col min="14849" max="14849" width="21.125" style="29" customWidth="1"/>
    <col min="14850" max="14861" width="10.125" style="29" bestFit="1" customWidth="1"/>
    <col min="14862" max="14865" width="11.25" style="29" bestFit="1" customWidth="1"/>
    <col min="14866" max="14866" width="10" style="29"/>
    <col min="14867" max="14867" width="11.5" style="29" customWidth="1"/>
    <col min="14868" max="15104" width="10" style="29"/>
    <col min="15105" max="15105" width="21.125" style="29" customWidth="1"/>
    <col min="15106" max="15117" width="10.125" style="29" bestFit="1" customWidth="1"/>
    <col min="15118" max="15121" width="11.25" style="29" bestFit="1" customWidth="1"/>
    <col min="15122" max="15122" width="10" style="29"/>
    <col min="15123" max="15123" width="11.5" style="29" customWidth="1"/>
    <col min="15124" max="15124" width="10" style="29"/>
    <col min="15125" max="15360" width="11" style="29"/>
    <col min="15361" max="15361" width="21.125" style="29" customWidth="1"/>
    <col min="15362" max="15373" width="10.125" style="29" bestFit="1" customWidth="1"/>
    <col min="15374" max="15377" width="11.25" style="29" bestFit="1" customWidth="1"/>
    <col min="15378" max="15378" width="10" style="29"/>
    <col min="15379" max="15379" width="11.5" style="29" customWidth="1"/>
    <col min="15380" max="15616" width="10" style="29"/>
    <col min="15617" max="15617" width="21.125" style="29" customWidth="1"/>
    <col min="15618" max="15629" width="10.125" style="29" bestFit="1" customWidth="1"/>
    <col min="15630" max="15633" width="11.25" style="29" bestFit="1" customWidth="1"/>
    <col min="15634" max="15634" width="10" style="29"/>
    <col min="15635" max="15635" width="11.5" style="29" customWidth="1"/>
    <col min="15636" max="15872" width="10" style="29"/>
    <col min="15873" max="15873" width="21.125" style="29" customWidth="1"/>
    <col min="15874" max="15885" width="10.125" style="29" bestFit="1" customWidth="1"/>
    <col min="15886" max="15889" width="11.25" style="29" bestFit="1" customWidth="1"/>
    <col min="15890" max="15890" width="10" style="29"/>
    <col min="15891" max="15891" width="11.5" style="29" customWidth="1"/>
    <col min="15892" max="16128" width="10" style="29"/>
    <col min="16129" max="16129" width="21.125" style="29" customWidth="1"/>
    <col min="16130" max="16141" width="10.125" style="29" bestFit="1" customWidth="1"/>
    <col min="16142" max="16145" width="11.25" style="29" bestFit="1" customWidth="1"/>
    <col min="16146" max="16146" width="10" style="29"/>
    <col min="16147" max="16147" width="11.5" style="29" customWidth="1"/>
    <col min="16148" max="16148" width="10" style="29"/>
    <col min="16149" max="16384" width="11" style="29"/>
  </cols>
  <sheetData>
    <row r="1" spans="1:20" ht="13.5" thickBo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ht="15.75" x14ac:dyDescent="0.2">
      <c r="A2" s="373" t="s">
        <v>295</v>
      </c>
      <c r="B2" s="37"/>
      <c r="C2" s="37"/>
      <c r="D2" s="37"/>
      <c r="E2" s="37"/>
      <c r="F2" s="37"/>
      <c r="G2" s="37"/>
      <c r="H2" s="37"/>
      <c r="I2" s="37"/>
      <c r="J2" s="93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0" ht="15" x14ac:dyDescent="0.2">
      <c r="A3" s="374" t="s">
        <v>155</v>
      </c>
      <c r="B3" s="23"/>
      <c r="C3" s="23"/>
      <c r="D3" s="23"/>
      <c r="E3" s="23"/>
      <c r="F3" s="23"/>
      <c r="G3" s="23"/>
      <c r="H3" s="23"/>
      <c r="I3" s="23"/>
      <c r="J3" s="94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">
      <c r="A4" s="374" t="s">
        <v>347</v>
      </c>
      <c r="B4" s="23"/>
      <c r="C4" s="23"/>
      <c r="D4" s="23"/>
      <c r="E4" s="23"/>
      <c r="F4" s="23"/>
      <c r="G4" s="23"/>
      <c r="H4" s="23"/>
      <c r="I4" s="23"/>
      <c r="J4" s="94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ht="15" x14ac:dyDescent="0.2">
      <c r="A5" s="374" t="s">
        <v>156</v>
      </c>
      <c r="B5" s="23"/>
      <c r="C5" s="23"/>
      <c r="D5" s="23"/>
      <c r="E5" s="23"/>
      <c r="F5" s="23"/>
      <c r="G5" s="23"/>
      <c r="H5" s="23"/>
      <c r="I5" s="23"/>
      <c r="J5" s="94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5" x14ac:dyDescent="0.25">
      <c r="A6" s="216" t="s">
        <v>157</v>
      </c>
      <c r="B6" s="23"/>
      <c r="C6" s="23"/>
      <c r="D6" s="23"/>
      <c r="E6" s="23"/>
      <c r="F6" s="23"/>
      <c r="G6" s="23"/>
      <c r="H6" s="23"/>
      <c r="I6" s="23"/>
      <c r="J6" s="94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ht="15.75" x14ac:dyDescent="0.2">
      <c r="A7" s="75" t="s">
        <v>168</v>
      </c>
      <c r="B7" s="23"/>
      <c r="C7" s="23"/>
      <c r="D7" s="23"/>
      <c r="E7" s="23"/>
      <c r="F7" s="23"/>
      <c r="G7" s="23"/>
      <c r="H7" s="23"/>
      <c r="I7" s="23"/>
      <c r="J7" s="94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x14ac:dyDescent="0.2">
      <c r="A8" s="71"/>
      <c r="B8" s="23"/>
      <c r="C8" s="23"/>
      <c r="D8" s="23"/>
      <c r="E8" s="23"/>
      <c r="F8" s="23"/>
      <c r="G8" s="23"/>
      <c r="H8" s="23"/>
      <c r="I8" s="23"/>
      <c r="J8" s="94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 ht="15.75" thickBot="1" x14ac:dyDescent="0.3">
      <c r="A9" s="239" t="s">
        <v>159</v>
      </c>
      <c r="B9" s="240"/>
      <c r="C9" s="241">
        <v>2004</v>
      </c>
      <c r="D9" s="241">
        <v>2005</v>
      </c>
      <c r="E9" s="241">
        <v>2006</v>
      </c>
      <c r="F9" s="241">
        <v>2007</v>
      </c>
      <c r="G9" s="241">
        <v>2008</v>
      </c>
      <c r="H9" s="241">
        <v>2009</v>
      </c>
      <c r="I9" s="241">
        <v>2010</v>
      </c>
      <c r="J9" s="242">
        <v>2011</v>
      </c>
      <c r="K9" s="241">
        <v>2012</v>
      </c>
      <c r="L9" s="241">
        <v>2013</v>
      </c>
      <c r="M9" s="241">
        <v>2014</v>
      </c>
      <c r="N9" s="241">
        <v>2015</v>
      </c>
      <c r="O9" s="241">
        <v>2016</v>
      </c>
      <c r="P9" s="241">
        <v>2017</v>
      </c>
      <c r="Q9" s="241">
        <v>2018</v>
      </c>
      <c r="R9" s="241">
        <v>2019</v>
      </c>
      <c r="S9" s="241">
        <v>2020</v>
      </c>
      <c r="T9" s="241">
        <v>2021</v>
      </c>
    </row>
    <row r="10" spans="1:20" x14ac:dyDescent="0.2">
      <c r="A10" s="468"/>
      <c r="B10" s="466" t="s">
        <v>2</v>
      </c>
      <c r="C10" s="464">
        <f>SUM(C11:C14)</f>
        <v>94880.997921318645</v>
      </c>
      <c r="D10" s="464">
        <f t="shared" ref="D10:T10" si="0">SUM(D11:D14)</f>
        <v>167494.55514910142</v>
      </c>
      <c r="E10" s="464">
        <f t="shared" si="0"/>
        <v>202982.22578606225</v>
      </c>
      <c r="F10" s="464">
        <f t="shared" si="0"/>
        <v>194148.09463324532</v>
      </c>
      <c r="G10" s="464">
        <f t="shared" si="0"/>
        <v>224550.17533021723</v>
      </c>
      <c r="H10" s="464">
        <f t="shared" si="0"/>
        <v>236429.52998040844</v>
      </c>
      <c r="I10" s="464">
        <f t="shared" si="0"/>
        <v>356380.8934365231</v>
      </c>
      <c r="J10" s="465">
        <f t="shared" si="0"/>
        <v>413023.14917990525</v>
      </c>
      <c r="K10" s="464">
        <f t="shared" si="0"/>
        <v>543743.99029883742</v>
      </c>
      <c r="L10" s="464">
        <f t="shared" si="0"/>
        <v>590729.01375203277</v>
      </c>
      <c r="M10" s="464">
        <f t="shared" si="0"/>
        <v>1130309.9228295607</v>
      </c>
      <c r="N10" s="464">
        <f t="shared" si="0"/>
        <v>1349325.5967712938</v>
      </c>
      <c r="O10" s="464">
        <f t="shared" si="0"/>
        <v>1858528.2879470736</v>
      </c>
      <c r="P10" s="464">
        <f t="shared" si="0"/>
        <v>2658689.7845863416</v>
      </c>
      <c r="Q10" s="464">
        <f t="shared" si="0"/>
        <v>3179664.7374424981</v>
      </c>
      <c r="R10" s="464">
        <f t="shared" si="0"/>
        <v>6691387.3123954907</v>
      </c>
      <c r="S10" s="464">
        <f t="shared" si="0"/>
        <v>9697956.0707885902</v>
      </c>
      <c r="T10" s="464">
        <f t="shared" si="0"/>
        <v>16118202.393555678</v>
      </c>
    </row>
    <row r="11" spans="1:20" x14ac:dyDescent="0.2">
      <c r="A11" s="243">
        <v>85120</v>
      </c>
      <c r="B11" s="244" t="s">
        <v>296</v>
      </c>
      <c r="C11" s="245">
        <v>18233.74247174459</v>
      </c>
      <c r="D11" s="245">
        <v>32188.242650448843</v>
      </c>
      <c r="E11" s="245">
        <v>39008.080779185962</v>
      </c>
      <c r="F11" s="245">
        <v>37310.382863575323</v>
      </c>
      <c r="G11" s="245">
        <v>43152.898458673517</v>
      </c>
      <c r="H11" s="245">
        <v>45435.811772904577</v>
      </c>
      <c r="I11" s="245">
        <v>68487.448226045206</v>
      </c>
      <c r="J11" s="246">
        <v>79372.665781408505</v>
      </c>
      <c r="K11" s="245">
        <v>104493.9250943536</v>
      </c>
      <c r="L11" s="245">
        <v>113523.2653884437</v>
      </c>
      <c r="M11" s="245">
        <v>217217.15093282063</v>
      </c>
      <c r="N11" s="245">
        <v>259306.45736318495</v>
      </c>
      <c r="O11" s="245">
        <v>357162.41314178979</v>
      </c>
      <c r="P11" s="245">
        <v>510933.33656341158</v>
      </c>
      <c r="Q11" s="245">
        <v>611051.62507978943</v>
      </c>
      <c r="R11" s="245">
        <v>1285916.4185235086</v>
      </c>
      <c r="S11" s="245">
        <v>2104810.3600923945</v>
      </c>
      <c r="T11" s="245">
        <v>3399858.746555978</v>
      </c>
    </row>
    <row r="12" spans="1:20" ht="25.5" x14ac:dyDescent="0.2">
      <c r="A12" s="243">
        <v>85190</v>
      </c>
      <c r="B12" s="247" t="s">
        <v>297</v>
      </c>
      <c r="C12" s="245">
        <v>5262.572884511158</v>
      </c>
      <c r="D12" s="245">
        <v>9290.0825617567407</v>
      </c>
      <c r="E12" s="245">
        <v>11258.405590814711</v>
      </c>
      <c r="F12" s="245">
        <v>10768.42066146582</v>
      </c>
      <c r="G12" s="245">
        <v>12454.671533756191</v>
      </c>
      <c r="H12" s="245">
        <v>13113.559730942206</v>
      </c>
      <c r="I12" s="245">
        <v>19766.659999847117</v>
      </c>
      <c r="J12" s="246">
        <v>22908.321720562362</v>
      </c>
      <c r="K12" s="245">
        <v>30158.750879027339</v>
      </c>
      <c r="L12" s="245">
        <v>32764.774380255181</v>
      </c>
      <c r="M12" s="245">
        <v>62692.620032406128</v>
      </c>
      <c r="N12" s="245">
        <v>74840.32054378248</v>
      </c>
      <c r="O12" s="245">
        <v>103083.23887316133</v>
      </c>
      <c r="P12" s="245">
        <v>147464.18224114351</v>
      </c>
      <c r="Q12" s="245">
        <v>176360.04885801717</v>
      </c>
      <c r="R12" s="245">
        <v>371137.67984582239</v>
      </c>
      <c r="S12" s="245">
        <v>607566.72355463961</v>
      </c>
      <c r="T12" s="245">
        <v>981523.19248969608</v>
      </c>
    </row>
    <row r="13" spans="1:20" ht="25.5" x14ac:dyDescent="0.2">
      <c r="A13" s="243">
        <v>85320</v>
      </c>
      <c r="B13" s="248" t="s">
        <v>298</v>
      </c>
      <c r="C13" s="245">
        <v>1560.1063077428526</v>
      </c>
      <c r="D13" s="245">
        <v>2754.0742374715587</v>
      </c>
      <c r="E13" s="245">
        <v>3337.5897992886385</v>
      </c>
      <c r="F13" s="245">
        <v>3192.3322236214181</v>
      </c>
      <c r="G13" s="245">
        <v>3692.2266060897123</v>
      </c>
      <c r="H13" s="245">
        <v>3887.5560875212468</v>
      </c>
      <c r="I13" s="245">
        <v>5859.8886182712467</v>
      </c>
      <c r="J13" s="246">
        <v>6791.2441310296044</v>
      </c>
      <c r="K13" s="245">
        <v>8940.6566925650131</v>
      </c>
      <c r="L13" s="245">
        <v>9713.2205679951821</v>
      </c>
      <c r="M13" s="245">
        <v>18585.42467874401</v>
      </c>
      <c r="N13" s="245">
        <v>22186.648758347375</v>
      </c>
      <c r="O13" s="245">
        <v>30559.350857051533</v>
      </c>
      <c r="P13" s="245">
        <v>43716.221310238419</v>
      </c>
      <c r="Q13" s="245">
        <v>52282.491985436529</v>
      </c>
      <c r="R13" s="245">
        <v>110024.93420521998</v>
      </c>
      <c r="S13" s="245">
        <v>180196.27833155604</v>
      </c>
      <c r="T13" s="245">
        <v>291237.97957000317</v>
      </c>
    </row>
    <row r="14" spans="1:20" x14ac:dyDescent="0.2">
      <c r="A14" s="243"/>
      <c r="B14" s="247" t="s">
        <v>299</v>
      </c>
      <c r="C14" s="245">
        <v>69824.576257320048</v>
      </c>
      <c r="D14" s="245">
        <v>123262.15569942427</v>
      </c>
      <c r="E14" s="245">
        <v>149378.14961677295</v>
      </c>
      <c r="F14" s="245">
        <v>142876.95888458277</v>
      </c>
      <c r="G14" s="245">
        <v>165250.37873169783</v>
      </c>
      <c r="H14" s="245">
        <v>173992.6023890404</v>
      </c>
      <c r="I14" s="245">
        <v>262266.89659235952</v>
      </c>
      <c r="J14" s="246">
        <v>303950.91754690476</v>
      </c>
      <c r="K14" s="245">
        <v>400150.6576328915</v>
      </c>
      <c r="L14" s="245">
        <v>434727.75341533864</v>
      </c>
      <c r="M14" s="245">
        <v>831814.72718558996</v>
      </c>
      <c r="N14" s="245">
        <v>992992.17010597896</v>
      </c>
      <c r="O14" s="245">
        <v>1367723.2850750708</v>
      </c>
      <c r="P14" s="245">
        <v>1956576.0444715482</v>
      </c>
      <c r="Q14" s="245">
        <v>2339970.5715192547</v>
      </c>
      <c r="R14" s="245">
        <v>4924308.2798209395</v>
      </c>
      <c r="S14" s="245">
        <v>6805382.7088099997</v>
      </c>
      <c r="T14" s="245">
        <v>11445582.47494</v>
      </c>
    </row>
    <row r="15" spans="1:20" x14ac:dyDescent="0.2">
      <c r="A15" s="23"/>
      <c r="B15" s="23"/>
      <c r="C15" s="23"/>
      <c r="D15" s="23"/>
      <c r="E15" s="23"/>
      <c r="F15" s="23"/>
      <c r="G15" s="23"/>
      <c r="H15" s="23"/>
      <c r="I15" s="23"/>
      <c r="J15" s="94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1:20" ht="13.5" thickBot="1" x14ac:dyDescent="0.25">
      <c r="A16" s="86"/>
      <c r="B16" s="114"/>
      <c r="C16" s="61"/>
      <c r="D16" s="61"/>
      <c r="E16" s="61"/>
      <c r="F16" s="61"/>
      <c r="G16" s="61"/>
      <c r="H16" s="61"/>
      <c r="I16" s="61"/>
      <c r="J16" s="230"/>
      <c r="K16" s="61"/>
      <c r="L16" s="61"/>
      <c r="M16" s="61"/>
      <c r="N16" s="61"/>
      <c r="O16" s="61"/>
      <c r="P16" s="61"/>
      <c r="Q16" s="61"/>
      <c r="R16" s="61"/>
      <c r="S16" s="61"/>
      <c r="T16" s="61"/>
    </row>
    <row r="17" spans="1:20" x14ac:dyDescent="0.2">
      <c r="A17" s="176" t="s">
        <v>311</v>
      </c>
      <c r="B17" s="10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13.5" thickBot="1" x14ac:dyDescent="0.25">
      <c r="A18" s="176"/>
      <c r="B18" s="10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x14ac:dyDescent="0.2">
      <c r="A19" s="63"/>
      <c r="B19" s="249"/>
      <c r="C19" s="174"/>
      <c r="D19" s="174"/>
      <c r="E19" s="174"/>
      <c r="F19" s="174"/>
      <c r="G19" s="174"/>
      <c r="H19" s="174"/>
      <c r="I19" s="174"/>
      <c r="J19" s="39"/>
      <c r="K19" s="174"/>
      <c r="L19" s="174"/>
      <c r="M19" s="174"/>
      <c r="N19" s="174"/>
      <c r="O19" s="174"/>
      <c r="P19" s="174"/>
      <c r="Q19" s="174"/>
      <c r="R19" s="174"/>
      <c r="S19" s="174"/>
      <c r="T19" s="174"/>
    </row>
    <row r="20" spans="1:20" ht="15.75" x14ac:dyDescent="0.2">
      <c r="A20" s="75" t="s">
        <v>295</v>
      </c>
      <c r="B20" s="100"/>
      <c r="C20" s="175"/>
      <c r="D20" s="175"/>
      <c r="E20" s="175"/>
      <c r="F20" s="175"/>
      <c r="G20" s="175"/>
      <c r="H20" s="175"/>
      <c r="I20" s="175"/>
      <c r="J20" s="43"/>
      <c r="K20" s="175"/>
      <c r="L20" s="175"/>
      <c r="M20" s="175"/>
      <c r="N20" s="175"/>
      <c r="O20" s="175"/>
      <c r="P20" s="175"/>
      <c r="Q20" s="175"/>
      <c r="R20" s="175"/>
      <c r="S20" s="175"/>
      <c r="T20" s="175"/>
    </row>
    <row r="21" spans="1:20" ht="15" x14ac:dyDescent="0.2">
      <c r="A21" s="374" t="s">
        <v>155</v>
      </c>
      <c r="B21" s="100"/>
      <c r="C21" s="175"/>
      <c r="D21" s="175"/>
      <c r="E21" s="175"/>
      <c r="F21" s="175"/>
      <c r="G21" s="175"/>
      <c r="H21" s="175"/>
      <c r="I21" s="175"/>
      <c r="J21" s="43"/>
      <c r="K21" s="175"/>
      <c r="L21" s="175"/>
      <c r="M21" s="175"/>
      <c r="N21" s="175"/>
      <c r="O21" s="175"/>
      <c r="P21" s="175"/>
      <c r="Q21" s="175"/>
      <c r="R21" s="175"/>
      <c r="S21" s="175"/>
      <c r="T21" s="175"/>
    </row>
    <row r="22" spans="1:20" ht="15" x14ac:dyDescent="0.2">
      <c r="A22" s="374" t="s">
        <v>347</v>
      </c>
      <c r="B22" s="100"/>
      <c r="C22" s="175"/>
      <c r="D22" s="175"/>
      <c r="E22" s="175"/>
      <c r="F22" s="175"/>
      <c r="G22" s="175"/>
      <c r="H22" s="175"/>
      <c r="I22" s="175"/>
      <c r="J22" s="43"/>
      <c r="K22" s="175"/>
      <c r="L22" s="175"/>
      <c r="M22" s="175"/>
      <c r="N22" s="175"/>
      <c r="O22" s="175"/>
      <c r="P22" s="175"/>
      <c r="Q22" s="175"/>
      <c r="R22" s="175"/>
      <c r="S22" s="175"/>
      <c r="T22" s="175"/>
    </row>
    <row r="23" spans="1:20" ht="15" x14ac:dyDescent="0.2">
      <c r="A23" s="374" t="s">
        <v>156</v>
      </c>
      <c r="B23" s="100"/>
      <c r="C23" s="175"/>
      <c r="D23" s="175"/>
      <c r="E23" s="175"/>
      <c r="F23" s="175"/>
      <c r="G23" s="175"/>
      <c r="H23" s="175"/>
      <c r="I23" s="175"/>
      <c r="J23" s="43"/>
      <c r="K23" s="175"/>
      <c r="L23" s="175"/>
      <c r="M23" s="175"/>
      <c r="N23" s="175"/>
      <c r="O23" s="175"/>
      <c r="P23" s="175"/>
      <c r="Q23" s="175"/>
      <c r="R23" s="175"/>
      <c r="S23" s="175"/>
      <c r="T23" s="175"/>
    </row>
    <row r="24" spans="1:20" ht="15" x14ac:dyDescent="0.25">
      <c r="A24" s="216" t="s">
        <v>157</v>
      </c>
      <c r="B24" s="100"/>
      <c r="C24" s="175"/>
      <c r="D24" s="175"/>
      <c r="E24" s="175"/>
      <c r="F24" s="175"/>
      <c r="G24" s="175"/>
      <c r="H24" s="175"/>
      <c r="I24" s="175"/>
      <c r="J24" s="43"/>
      <c r="K24" s="175"/>
      <c r="L24" s="175"/>
      <c r="M24" s="175"/>
      <c r="N24" s="175"/>
      <c r="O24" s="175"/>
      <c r="P24" s="175"/>
      <c r="Q24" s="175"/>
      <c r="R24" s="175"/>
      <c r="S24" s="175"/>
      <c r="T24" s="175"/>
    </row>
    <row r="25" spans="1:20" ht="15.75" x14ac:dyDescent="0.2">
      <c r="A25" s="75" t="s">
        <v>163</v>
      </c>
      <c r="B25" s="100"/>
      <c r="C25" s="175"/>
      <c r="D25" s="175"/>
      <c r="E25" s="175"/>
      <c r="F25" s="175"/>
      <c r="G25" s="175"/>
      <c r="H25" s="175"/>
      <c r="I25" s="175"/>
      <c r="J25" s="43"/>
      <c r="K25" s="175"/>
      <c r="L25" s="175"/>
      <c r="M25" s="175"/>
      <c r="N25" s="175"/>
      <c r="O25" s="175"/>
      <c r="P25" s="175"/>
      <c r="Q25" s="175"/>
      <c r="R25" s="175"/>
      <c r="S25" s="175"/>
      <c r="T25" s="175"/>
    </row>
    <row r="26" spans="1:20" x14ac:dyDescent="0.2">
      <c r="A26" s="71"/>
      <c r="B26" s="100"/>
      <c r="C26" s="175"/>
      <c r="D26" s="175"/>
      <c r="E26" s="175"/>
      <c r="F26" s="175"/>
      <c r="G26" s="175"/>
      <c r="H26" s="175"/>
      <c r="I26" s="175"/>
      <c r="J26" s="43"/>
      <c r="K26" s="175"/>
      <c r="L26" s="175"/>
      <c r="M26" s="175"/>
      <c r="N26" s="175"/>
      <c r="O26" s="175"/>
      <c r="P26" s="175"/>
      <c r="Q26" s="175"/>
      <c r="R26" s="175"/>
      <c r="S26" s="175"/>
      <c r="T26" s="175"/>
    </row>
    <row r="27" spans="1:20" ht="15.75" thickBot="1" x14ac:dyDescent="0.3">
      <c r="A27" s="239" t="s">
        <v>159</v>
      </c>
      <c r="B27" s="240"/>
      <c r="C27" s="241">
        <v>2004</v>
      </c>
      <c r="D27" s="241">
        <v>2005</v>
      </c>
      <c r="E27" s="241">
        <v>2006</v>
      </c>
      <c r="F27" s="241">
        <v>2007</v>
      </c>
      <c r="G27" s="241">
        <v>2008</v>
      </c>
      <c r="H27" s="241">
        <v>2009</v>
      </c>
      <c r="I27" s="241">
        <v>2010</v>
      </c>
      <c r="J27" s="242">
        <v>2011</v>
      </c>
      <c r="K27" s="241">
        <v>2012</v>
      </c>
      <c r="L27" s="241">
        <v>2013</v>
      </c>
      <c r="M27" s="241">
        <v>2014</v>
      </c>
      <c r="N27" s="241">
        <v>2015</v>
      </c>
      <c r="O27" s="241">
        <v>2016</v>
      </c>
      <c r="P27" s="241">
        <v>2017</v>
      </c>
      <c r="Q27" s="241">
        <v>2018</v>
      </c>
      <c r="R27" s="241">
        <v>2019</v>
      </c>
      <c r="S27" s="241">
        <v>2020</v>
      </c>
      <c r="T27" s="241">
        <v>2021</v>
      </c>
    </row>
    <row r="28" spans="1:20" x14ac:dyDescent="0.2">
      <c r="A28" s="467"/>
      <c r="B28" s="466" t="s">
        <v>2</v>
      </c>
      <c r="C28" s="464">
        <f>SUM(C29:C32)</f>
        <v>26677.139227942924</v>
      </c>
      <c r="D28" s="464">
        <f t="shared" ref="D28:T28" si="1">SUM(D29:D32)</f>
        <v>47093.471459272805</v>
      </c>
      <c r="E28" s="464">
        <f t="shared" si="1"/>
        <v>57071.333741482973</v>
      </c>
      <c r="F28" s="464">
        <f t="shared" si="1"/>
        <v>54587.492383521734</v>
      </c>
      <c r="G28" s="464">
        <f t="shared" si="1"/>
        <v>63135.468873449077</v>
      </c>
      <c r="H28" s="464">
        <f t="shared" si="1"/>
        <v>66475.518039079267</v>
      </c>
      <c r="I28" s="464">
        <f t="shared" si="1"/>
        <v>100201.54636515109</v>
      </c>
      <c r="J28" s="465">
        <f t="shared" si="1"/>
        <v>116127.3205007058</v>
      </c>
      <c r="K28" s="464">
        <f t="shared" si="1"/>
        <v>152881.34032473227</v>
      </c>
      <c r="L28" s="464">
        <f t="shared" si="1"/>
        <v>166091.8465351378</v>
      </c>
      <c r="M28" s="464">
        <f t="shared" si="1"/>
        <v>317802.67748716928</v>
      </c>
      <c r="N28" s="464">
        <f t="shared" si="1"/>
        <v>379382.04274311347</v>
      </c>
      <c r="O28" s="464">
        <f t="shared" si="1"/>
        <v>522551.60656878352</v>
      </c>
      <c r="P28" s="464">
        <f t="shared" si="1"/>
        <v>747528.36817901046</v>
      </c>
      <c r="Q28" s="464">
        <f t="shared" si="1"/>
        <v>894007.87046185834</v>
      </c>
      <c r="R28" s="464">
        <f t="shared" si="1"/>
        <v>1881378.5148939381</v>
      </c>
      <c r="S28" s="464">
        <f t="shared" si="1"/>
        <v>3417736.6636573076</v>
      </c>
      <c r="T28" s="464">
        <f t="shared" si="1"/>
        <v>5946816.277940766</v>
      </c>
    </row>
    <row r="29" spans="1:20" x14ac:dyDescent="0.2">
      <c r="A29" s="243">
        <v>85120</v>
      </c>
      <c r="B29" s="244" t="s">
        <v>296</v>
      </c>
      <c r="C29" s="245">
        <v>8166.9017602837357</v>
      </c>
      <c r="D29" s="245">
        <v>14417.128900978641</v>
      </c>
      <c r="E29" s="245">
        <v>17471.737580724039</v>
      </c>
      <c r="F29" s="245">
        <v>16711.337892239026</v>
      </c>
      <c r="G29" s="245">
        <v>19328.203353185028</v>
      </c>
      <c r="H29" s="245">
        <v>20350.721291751972</v>
      </c>
      <c r="I29" s="245">
        <v>30675.560014153994</v>
      </c>
      <c r="J29" s="246">
        <v>35551.054035840825</v>
      </c>
      <c r="K29" s="245">
        <v>46802.877802758689</v>
      </c>
      <c r="L29" s="245">
        <v>50847.123533237616</v>
      </c>
      <c r="M29" s="245">
        <v>97291.663248292913</v>
      </c>
      <c r="N29" s="245">
        <v>116143.48323576557</v>
      </c>
      <c r="O29" s="245">
        <v>159973.21148496959</v>
      </c>
      <c r="P29" s="245">
        <v>228847.2798293352</v>
      </c>
      <c r="Q29" s="245">
        <v>273690.3079673085</v>
      </c>
      <c r="R29" s="245">
        <v>575962.56381768349</v>
      </c>
      <c r="S29" s="245">
        <v>942745.54231199005</v>
      </c>
      <c r="T29" s="245">
        <v>1522798.3188306713</v>
      </c>
    </row>
    <row r="30" spans="1:20" ht="25.5" x14ac:dyDescent="0.2">
      <c r="A30" s="243">
        <v>85190</v>
      </c>
      <c r="B30" s="247" t="s">
        <v>297</v>
      </c>
      <c r="C30" s="245">
        <v>793.88735582827712</v>
      </c>
      <c r="D30" s="245">
        <v>1401.4588001405966</v>
      </c>
      <c r="E30" s="245">
        <v>1698.3908900606948</v>
      </c>
      <c r="F30" s="245">
        <v>1624.4740344668496</v>
      </c>
      <c r="G30" s="245">
        <v>1878.8540260876364</v>
      </c>
      <c r="H30" s="245">
        <v>1978.2508458808611</v>
      </c>
      <c r="I30" s="245">
        <v>2981.9067184839346</v>
      </c>
      <c r="J30" s="246">
        <v>3455.8432455591737</v>
      </c>
      <c r="K30" s="245">
        <v>4549.6093861052123</v>
      </c>
      <c r="L30" s="245">
        <v>4942.7420138176549</v>
      </c>
      <c r="M30" s="245">
        <v>9457.5181075324926</v>
      </c>
      <c r="N30" s="245">
        <v>11290.063907848988</v>
      </c>
      <c r="O30" s="245">
        <v>15550.659674489343</v>
      </c>
      <c r="P30" s="245">
        <v>22245.763106362236</v>
      </c>
      <c r="Q30" s="245">
        <v>26604.859625548463</v>
      </c>
      <c r="R30" s="245">
        <v>55988.110334439756</v>
      </c>
      <c r="S30" s="245">
        <v>91654.700131881851</v>
      </c>
      <c r="T30" s="245">
        <v>148068.0399245731</v>
      </c>
    </row>
    <row r="31" spans="1:20" ht="25.5" x14ac:dyDescent="0.2">
      <c r="A31" s="243">
        <v>85320</v>
      </c>
      <c r="B31" s="248" t="s">
        <v>298</v>
      </c>
      <c r="C31" s="245">
        <v>92.199128606887086</v>
      </c>
      <c r="D31" s="245">
        <v>162.76021932180285</v>
      </c>
      <c r="E31" s="245">
        <v>197.24480928921969</v>
      </c>
      <c r="F31" s="245">
        <v>188.66038024512267</v>
      </c>
      <c r="G31" s="245">
        <v>218.20312757606385</v>
      </c>
      <c r="H31" s="245">
        <v>229.74670501680774</v>
      </c>
      <c r="I31" s="245">
        <v>346.30756997559467</v>
      </c>
      <c r="J31" s="246">
        <v>401.34879779024101</v>
      </c>
      <c r="K31" s="245">
        <v>528.37473455283123</v>
      </c>
      <c r="L31" s="245">
        <v>574.03169764201698</v>
      </c>
      <c r="M31" s="245">
        <v>1098.3610230050892</v>
      </c>
      <c r="N31" s="245">
        <v>1311.1860852522555</v>
      </c>
      <c r="O31" s="245">
        <v>1805.9958515831388</v>
      </c>
      <c r="P31" s="245">
        <v>2583.5402951618348</v>
      </c>
      <c r="Q31" s="245">
        <v>3089.7895730118012</v>
      </c>
      <c r="R31" s="245">
        <v>6502.2511660938708</v>
      </c>
      <c r="S31" s="245">
        <v>10649.23573343566</v>
      </c>
      <c r="T31" s="245">
        <v>17211.575775521182</v>
      </c>
    </row>
    <row r="32" spans="1:20" x14ac:dyDescent="0.2">
      <c r="A32" s="243"/>
      <c r="B32" s="247" t="s">
        <v>299</v>
      </c>
      <c r="C32" s="245">
        <v>17624.150983224023</v>
      </c>
      <c r="D32" s="245">
        <v>31112.123538831765</v>
      </c>
      <c r="E32" s="245">
        <v>37703.96046140902</v>
      </c>
      <c r="F32" s="245">
        <v>36063.020076570741</v>
      </c>
      <c r="G32" s="245">
        <v>41710.208366600345</v>
      </c>
      <c r="H32" s="245">
        <v>43916.799196429631</v>
      </c>
      <c r="I32" s="245">
        <v>66197.77206253758</v>
      </c>
      <c r="J32" s="246">
        <v>76719.074421515557</v>
      </c>
      <c r="K32" s="245">
        <v>101000.47840131554</v>
      </c>
      <c r="L32" s="245">
        <v>109727.94929044051</v>
      </c>
      <c r="M32" s="245">
        <v>209955.13510833881</v>
      </c>
      <c r="N32" s="245">
        <v>250637.30951424668</v>
      </c>
      <c r="O32" s="245">
        <v>345221.73955774144</v>
      </c>
      <c r="P32" s="245">
        <v>493851.78494815121</v>
      </c>
      <c r="Q32" s="245">
        <v>590622.91329598951</v>
      </c>
      <c r="R32" s="245">
        <v>1242925.589575721</v>
      </c>
      <c r="S32" s="245">
        <v>2372687.18548</v>
      </c>
      <c r="T32" s="245">
        <v>4258738.3434100002</v>
      </c>
    </row>
    <row r="33" spans="1:23" x14ac:dyDescent="0.2">
      <c r="A33" s="23"/>
      <c r="B33" s="23"/>
      <c r="C33" s="23"/>
      <c r="D33" s="23"/>
      <c r="E33" s="23"/>
      <c r="F33" s="23"/>
      <c r="G33" s="23"/>
      <c r="H33" s="23"/>
      <c r="I33" s="23"/>
      <c r="J33" s="94"/>
      <c r="K33" s="23"/>
      <c r="L33" s="23"/>
      <c r="M33" s="23"/>
      <c r="N33" s="23"/>
      <c r="O33" s="23"/>
      <c r="P33" s="23"/>
      <c r="Q33" s="23"/>
      <c r="R33" s="23"/>
      <c r="S33" s="23"/>
      <c r="T33" s="23"/>
    </row>
    <row r="34" spans="1:23" ht="13.5" thickBot="1" x14ac:dyDescent="0.25">
      <c r="A34" s="250"/>
      <c r="B34" s="251"/>
      <c r="C34" s="252"/>
      <c r="D34" s="252"/>
      <c r="E34" s="61"/>
      <c r="F34" s="61"/>
      <c r="G34" s="61"/>
      <c r="H34" s="61"/>
      <c r="I34" s="61"/>
      <c r="J34" s="230"/>
      <c r="K34" s="61"/>
      <c r="L34" s="61"/>
      <c r="M34" s="61"/>
      <c r="N34" s="61"/>
      <c r="O34" s="61"/>
      <c r="P34" s="61"/>
      <c r="Q34" s="61"/>
      <c r="R34" s="61"/>
      <c r="S34" s="61"/>
      <c r="T34" s="61"/>
    </row>
    <row r="35" spans="1:23" x14ac:dyDescent="0.2">
      <c r="A35" s="176" t="s">
        <v>311</v>
      </c>
      <c r="B35" s="244"/>
      <c r="C35" s="245"/>
      <c r="D35" s="245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3" ht="13.5" thickBot="1" x14ac:dyDescent="0.25">
      <c r="A36" s="23"/>
      <c r="B36" s="23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3" ht="15.75" x14ac:dyDescent="0.2">
      <c r="A37" s="373" t="s">
        <v>295</v>
      </c>
      <c r="B37" s="249"/>
      <c r="C37" s="174"/>
      <c r="D37" s="174"/>
      <c r="E37" s="174"/>
      <c r="F37" s="174"/>
      <c r="G37" s="174"/>
      <c r="H37" s="174"/>
      <c r="I37" s="174"/>
      <c r="J37" s="39"/>
      <c r="K37" s="174"/>
      <c r="L37" s="174"/>
      <c r="M37" s="174"/>
      <c r="N37" s="174"/>
      <c r="O37" s="174"/>
      <c r="P37" s="174"/>
      <c r="Q37" s="174"/>
      <c r="R37" s="174"/>
      <c r="S37" s="174"/>
      <c r="T37" s="174"/>
    </row>
    <row r="38" spans="1:23" ht="15" x14ac:dyDescent="0.2">
      <c r="A38" s="374" t="s">
        <v>155</v>
      </c>
      <c r="B38" s="23"/>
      <c r="C38" s="175"/>
      <c r="D38" s="175"/>
      <c r="E38" s="175"/>
      <c r="F38" s="175"/>
      <c r="G38" s="175"/>
      <c r="H38" s="175"/>
      <c r="I38" s="175"/>
      <c r="J38" s="43"/>
      <c r="K38" s="175"/>
      <c r="L38" s="175"/>
      <c r="M38" s="175"/>
      <c r="N38" s="175"/>
      <c r="O38" s="175"/>
      <c r="P38" s="175"/>
      <c r="Q38" s="175"/>
      <c r="R38" s="175"/>
      <c r="S38" s="175"/>
      <c r="T38" s="175"/>
    </row>
    <row r="39" spans="1:23" ht="15" x14ac:dyDescent="0.2">
      <c r="A39" s="374" t="s">
        <v>347</v>
      </c>
      <c r="B39" s="23"/>
      <c r="C39" s="175"/>
      <c r="D39" s="175"/>
      <c r="E39" s="175"/>
      <c r="F39" s="175"/>
      <c r="G39" s="175"/>
      <c r="H39" s="175"/>
      <c r="I39" s="175"/>
      <c r="J39" s="43"/>
      <c r="K39" s="175"/>
      <c r="L39" s="175"/>
      <c r="M39" s="175"/>
      <c r="N39" s="175"/>
      <c r="O39" s="175"/>
      <c r="P39" s="175"/>
      <c r="Q39" s="175"/>
      <c r="R39" s="175"/>
      <c r="S39" s="175"/>
      <c r="T39" s="175"/>
    </row>
    <row r="40" spans="1:23" ht="15" x14ac:dyDescent="0.2">
      <c r="A40" s="374" t="s">
        <v>156</v>
      </c>
      <c r="B40" s="23"/>
      <c r="C40" s="175"/>
      <c r="D40" s="175"/>
      <c r="E40" s="175"/>
      <c r="F40" s="175"/>
      <c r="G40" s="175"/>
      <c r="H40" s="175"/>
      <c r="I40" s="175"/>
      <c r="J40" s="43"/>
      <c r="K40" s="175"/>
      <c r="L40" s="175"/>
      <c r="M40" s="175"/>
      <c r="N40" s="175"/>
      <c r="O40" s="175"/>
      <c r="P40" s="175"/>
      <c r="Q40" s="175"/>
      <c r="R40" s="175"/>
      <c r="S40" s="175"/>
      <c r="T40" s="175"/>
    </row>
    <row r="41" spans="1:23" ht="15" x14ac:dyDescent="0.25">
      <c r="A41" s="216" t="s">
        <v>157</v>
      </c>
      <c r="B41" s="23"/>
      <c r="C41" s="175"/>
      <c r="D41" s="175"/>
      <c r="E41" s="175"/>
      <c r="F41" s="175"/>
      <c r="G41" s="175"/>
      <c r="H41" s="175"/>
      <c r="I41" s="175"/>
      <c r="J41" s="43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V41" s="70"/>
      <c r="W41" s="70"/>
    </row>
    <row r="42" spans="1:23" ht="15.75" x14ac:dyDescent="0.2">
      <c r="A42" s="75" t="s">
        <v>199</v>
      </c>
      <c r="B42" s="23"/>
      <c r="C42" s="175"/>
      <c r="D42" s="175"/>
      <c r="E42" s="175"/>
      <c r="F42" s="175"/>
      <c r="G42" s="175"/>
      <c r="H42" s="175"/>
      <c r="I42" s="175"/>
      <c r="J42" s="43"/>
      <c r="K42" s="175"/>
      <c r="L42" s="175"/>
      <c r="M42" s="175"/>
      <c r="N42" s="175"/>
      <c r="O42" s="175"/>
      <c r="P42" s="175"/>
      <c r="Q42" s="175"/>
      <c r="R42" s="175"/>
      <c r="S42" s="175"/>
      <c r="T42" s="175"/>
    </row>
    <row r="43" spans="1:23" ht="15.75" thickBot="1" x14ac:dyDescent="0.3">
      <c r="A43" s="239" t="s">
        <v>159</v>
      </c>
      <c r="B43" s="240"/>
      <c r="C43" s="241">
        <v>2004</v>
      </c>
      <c r="D43" s="241">
        <v>2005</v>
      </c>
      <c r="E43" s="241">
        <v>2006</v>
      </c>
      <c r="F43" s="241">
        <v>2007</v>
      </c>
      <c r="G43" s="241">
        <v>2008</v>
      </c>
      <c r="H43" s="241">
        <v>2009</v>
      </c>
      <c r="I43" s="241">
        <v>2010</v>
      </c>
      <c r="J43" s="242">
        <v>2011</v>
      </c>
      <c r="K43" s="241">
        <v>2012</v>
      </c>
      <c r="L43" s="241">
        <v>2013</v>
      </c>
      <c r="M43" s="241">
        <v>2014</v>
      </c>
      <c r="N43" s="241">
        <v>2015</v>
      </c>
      <c r="O43" s="241">
        <v>2016</v>
      </c>
      <c r="P43" s="241">
        <v>2017</v>
      </c>
      <c r="Q43" s="241">
        <v>2018</v>
      </c>
      <c r="R43" s="241">
        <v>2019</v>
      </c>
      <c r="S43" s="241">
        <v>2020</v>
      </c>
      <c r="T43" s="241">
        <v>2021</v>
      </c>
    </row>
    <row r="44" spans="1:23" x14ac:dyDescent="0.2">
      <c r="A44" s="63"/>
      <c r="B44" s="466" t="s">
        <v>2</v>
      </c>
      <c r="C44" s="464">
        <f>SUM(C45:C48)</f>
        <v>68203.858693375718</v>
      </c>
      <c r="D44" s="464">
        <f t="shared" ref="D44:T44" si="2">SUM(D45:D48)</f>
        <v>120401.08368982861</v>
      </c>
      <c r="E44" s="464">
        <f t="shared" si="2"/>
        <v>145910.89204457929</v>
      </c>
      <c r="F44" s="464">
        <f t="shared" si="2"/>
        <v>139560.6022497236</v>
      </c>
      <c r="G44" s="464">
        <f t="shared" si="2"/>
        <v>161414.70645676818</v>
      </c>
      <c r="H44" s="464">
        <f t="shared" si="2"/>
        <v>169954.01194132917</v>
      </c>
      <c r="I44" s="464">
        <f t="shared" si="2"/>
        <v>256179.347071372</v>
      </c>
      <c r="J44" s="465">
        <f t="shared" si="2"/>
        <v>296895.82867919945</v>
      </c>
      <c r="K44" s="464">
        <f t="shared" si="2"/>
        <v>390862.64997410518</v>
      </c>
      <c r="L44" s="464">
        <f t="shared" si="2"/>
        <v>424637.16721689492</v>
      </c>
      <c r="M44" s="464">
        <f t="shared" si="2"/>
        <v>812507.24534239143</v>
      </c>
      <c r="N44" s="464">
        <f t="shared" si="2"/>
        <v>969943.55402818031</v>
      </c>
      <c r="O44" s="464">
        <f t="shared" si="2"/>
        <v>1335976.6813782901</v>
      </c>
      <c r="P44" s="464">
        <f t="shared" si="2"/>
        <v>1911161.4164073311</v>
      </c>
      <c r="Q44" s="464">
        <f t="shared" si="2"/>
        <v>2285656.8669806398</v>
      </c>
      <c r="R44" s="464">
        <f t="shared" si="2"/>
        <v>4810008.7975015529</v>
      </c>
      <c r="S44" s="464">
        <f t="shared" si="2"/>
        <v>6280219.4071312826</v>
      </c>
      <c r="T44" s="464">
        <f t="shared" si="2"/>
        <v>10171386.115614912</v>
      </c>
    </row>
    <row r="45" spans="1:23" x14ac:dyDescent="0.2">
      <c r="A45" s="243">
        <v>85120</v>
      </c>
      <c r="B45" s="244" t="s">
        <v>296</v>
      </c>
      <c r="C45" s="245">
        <v>10066.840711460854</v>
      </c>
      <c r="D45" s="245">
        <v>17771.113749470202</v>
      </c>
      <c r="E45" s="245">
        <v>21536.343198461924</v>
      </c>
      <c r="F45" s="245">
        <v>20599.044971336298</v>
      </c>
      <c r="G45" s="245">
        <v>23824.695105488488</v>
      </c>
      <c r="H45" s="245">
        <v>25085.090481152605</v>
      </c>
      <c r="I45" s="245">
        <v>37811.888211891215</v>
      </c>
      <c r="J45" s="246">
        <v>43821.611745567679</v>
      </c>
      <c r="K45" s="245">
        <v>57691.047291594914</v>
      </c>
      <c r="L45" s="245">
        <v>62676.141855206086</v>
      </c>
      <c r="M45" s="245">
        <v>119925.48768452772</v>
      </c>
      <c r="N45" s="245">
        <v>143162.97412741938</v>
      </c>
      <c r="O45" s="245">
        <v>197189.20165682019</v>
      </c>
      <c r="P45" s="245">
        <v>282086.05673407635</v>
      </c>
      <c r="Q45" s="245">
        <v>337361.31711248093</v>
      </c>
      <c r="R45" s="245">
        <v>709953.8547058251</v>
      </c>
      <c r="S45" s="245">
        <v>1162064.8177804044</v>
      </c>
      <c r="T45" s="245">
        <v>1877060.4277253067</v>
      </c>
    </row>
    <row r="46" spans="1:23" ht="25.5" x14ac:dyDescent="0.2">
      <c r="A46" s="243">
        <v>85190</v>
      </c>
      <c r="B46" s="247" t="s">
        <v>297</v>
      </c>
      <c r="C46" s="245">
        <v>4468.6855286828813</v>
      </c>
      <c r="D46" s="245">
        <v>7888.6237616161443</v>
      </c>
      <c r="E46" s="245">
        <v>9560.0147007540163</v>
      </c>
      <c r="F46" s="245">
        <v>9143.9466269989698</v>
      </c>
      <c r="G46" s="245">
        <v>10575.817507668555</v>
      </c>
      <c r="H46" s="245">
        <v>11135.308885061346</v>
      </c>
      <c r="I46" s="245">
        <v>16784.753281363184</v>
      </c>
      <c r="J46" s="246">
        <v>19452.47847500319</v>
      </c>
      <c r="K46" s="245">
        <v>25609.141492922128</v>
      </c>
      <c r="L46" s="245">
        <v>27822.032366437525</v>
      </c>
      <c r="M46" s="245">
        <v>53235.101924873634</v>
      </c>
      <c r="N46" s="245">
        <v>63550.256635933489</v>
      </c>
      <c r="O46" s="245">
        <v>87532.579198671985</v>
      </c>
      <c r="P46" s="245">
        <v>125218.41913478127</v>
      </c>
      <c r="Q46" s="245">
        <v>149755.18923246869</v>
      </c>
      <c r="R46" s="245">
        <v>315149.56951138261</v>
      </c>
      <c r="S46" s="245">
        <v>515912.02342275775</v>
      </c>
      <c r="T46" s="245">
        <v>833455.15256512305</v>
      </c>
    </row>
    <row r="47" spans="1:23" ht="25.5" x14ac:dyDescent="0.2">
      <c r="A47" s="243">
        <v>85320</v>
      </c>
      <c r="B47" s="248" t="s">
        <v>298</v>
      </c>
      <c r="C47" s="245">
        <v>1467.9071791359654</v>
      </c>
      <c r="D47" s="245">
        <v>2591.3140181497561</v>
      </c>
      <c r="E47" s="245">
        <v>3140.3449899994189</v>
      </c>
      <c r="F47" s="245">
        <v>3003.6718433762953</v>
      </c>
      <c r="G47" s="245">
        <v>3474.0234785136486</v>
      </c>
      <c r="H47" s="245">
        <v>3657.8093825044389</v>
      </c>
      <c r="I47" s="245">
        <v>5513.5810482956522</v>
      </c>
      <c r="J47" s="246">
        <v>6389.895333239363</v>
      </c>
      <c r="K47" s="245">
        <v>8412.2819580121813</v>
      </c>
      <c r="L47" s="245">
        <v>9139.1888703531658</v>
      </c>
      <c r="M47" s="245">
        <v>17487.063655738919</v>
      </c>
      <c r="N47" s="245">
        <v>20875.46267309512</v>
      </c>
      <c r="O47" s="245">
        <v>28753.355005468395</v>
      </c>
      <c r="P47" s="245">
        <v>41132.681015076581</v>
      </c>
      <c r="Q47" s="245">
        <v>49192.702412424725</v>
      </c>
      <c r="R47" s="245">
        <v>103522.6830391261</v>
      </c>
      <c r="S47" s="245">
        <v>169547.04259812037</v>
      </c>
      <c r="T47" s="245">
        <v>274026.403794482</v>
      </c>
    </row>
    <row r="48" spans="1:23" x14ac:dyDescent="0.2">
      <c r="A48" s="243"/>
      <c r="B48" s="247" t="s">
        <v>299</v>
      </c>
      <c r="C48" s="245">
        <v>52200.425274096022</v>
      </c>
      <c r="D48" s="245">
        <v>92150.032160592498</v>
      </c>
      <c r="E48" s="245">
        <v>111674.18915536393</v>
      </c>
      <c r="F48" s="245">
        <v>106813.93880801203</v>
      </c>
      <c r="G48" s="245">
        <v>123540.17036509748</v>
      </c>
      <c r="H48" s="245">
        <v>130075.80319261077</v>
      </c>
      <c r="I48" s="245">
        <v>196069.12452982194</v>
      </c>
      <c r="J48" s="246">
        <v>227231.84312538919</v>
      </c>
      <c r="K48" s="245">
        <v>299150.17923157592</v>
      </c>
      <c r="L48" s="245">
        <v>324999.80412489816</v>
      </c>
      <c r="M48" s="245">
        <v>621859.59207725117</v>
      </c>
      <c r="N48" s="245">
        <v>742354.86059173231</v>
      </c>
      <c r="O48" s="245">
        <v>1022501.5455173294</v>
      </c>
      <c r="P48" s="245">
        <v>1462724.2595233968</v>
      </c>
      <c r="Q48" s="245">
        <v>1749347.6582232653</v>
      </c>
      <c r="R48" s="245">
        <v>3681382.6902452186</v>
      </c>
      <c r="S48" s="245">
        <v>4432695.5233300002</v>
      </c>
      <c r="T48" s="245">
        <v>7186844.1315299999</v>
      </c>
    </row>
    <row r="49" spans="1:20" x14ac:dyDescent="0.2">
      <c r="A49" s="23"/>
      <c r="B49" s="23"/>
      <c r="C49" s="23"/>
      <c r="D49" s="23"/>
      <c r="E49" s="23"/>
      <c r="F49" s="23"/>
      <c r="G49" s="23"/>
      <c r="H49" s="23"/>
      <c r="I49" s="23"/>
      <c r="J49" s="94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 ht="13.5" thickBot="1" x14ac:dyDescent="0.25">
      <c r="A50" s="86"/>
      <c r="B50" s="87"/>
      <c r="C50" s="87"/>
      <c r="D50" s="87"/>
      <c r="E50" s="87"/>
      <c r="F50" s="87"/>
      <c r="G50" s="87"/>
      <c r="H50" s="87"/>
      <c r="I50" s="87"/>
      <c r="J50" s="104"/>
      <c r="K50" s="87"/>
      <c r="L50" s="87"/>
      <c r="M50" s="87"/>
      <c r="N50" s="87"/>
      <c r="O50" s="87"/>
      <c r="P50" s="87"/>
      <c r="Q50" s="87"/>
      <c r="R50" s="87"/>
      <c r="S50" s="87"/>
      <c r="T50" s="87"/>
    </row>
    <row r="51" spans="1:20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</row>
    <row r="52" spans="1:20" x14ac:dyDescent="0.2">
      <c r="A52" s="176" t="s">
        <v>311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T132"/>
  <sheetViews>
    <sheetView workbookViewId="0">
      <selection activeCell="A2" sqref="A2"/>
    </sheetView>
  </sheetViews>
  <sheetFormatPr baseColWidth="10" defaultRowHeight="12.75" x14ac:dyDescent="0.2"/>
  <cols>
    <col min="1" max="1" width="11" style="29"/>
    <col min="2" max="2" width="44.375" style="29" customWidth="1"/>
    <col min="3" max="10" width="11" style="29" customWidth="1"/>
    <col min="11" max="16384" width="11" style="29"/>
  </cols>
  <sheetData>
    <row r="1" spans="1:20" ht="15" thickBot="1" x14ac:dyDescent="0.25">
      <c r="A1" s="358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20" ht="15" x14ac:dyDescent="0.2">
      <c r="A2" s="359" t="s">
        <v>359</v>
      </c>
      <c r="B2" s="253"/>
      <c r="C2" s="37"/>
      <c r="D2" s="37"/>
      <c r="E2" s="37"/>
      <c r="F2" s="37"/>
      <c r="G2" s="37"/>
      <c r="H2" s="37"/>
      <c r="I2" s="37"/>
      <c r="J2" s="93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0" x14ac:dyDescent="0.2">
      <c r="A3" s="71"/>
      <c r="B3" s="23"/>
      <c r="C3" s="23"/>
      <c r="D3" s="23"/>
      <c r="E3" s="23"/>
      <c r="F3" s="23"/>
      <c r="G3" s="23"/>
      <c r="H3" s="23"/>
      <c r="I3" s="23"/>
      <c r="J3" s="94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5">
      <c r="A4" s="210" t="s">
        <v>155</v>
      </c>
      <c r="B4" s="185"/>
      <c r="C4" s="23"/>
      <c r="D4" s="23"/>
      <c r="E4" s="23"/>
      <c r="F4" s="23"/>
      <c r="G4" s="23"/>
      <c r="H4" s="23"/>
      <c r="I4" s="23"/>
      <c r="J4" s="94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ht="15" x14ac:dyDescent="0.25">
      <c r="A5" s="357" t="s">
        <v>344</v>
      </c>
      <c r="B5" s="185"/>
      <c r="C5" s="23"/>
      <c r="D5" s="23"/>
      <c r="E5" s="23"/>
      <c r="F5" s="23"/>
      <c r="G5" s="23"/>
      <c r="H5" s="23"/>
      <c r="I5" s="23"/>
      <c r="J5" s="94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5" x14ac:dyDescent="0.25">
      <c r="A6" s="210" t="s">
        <v>165</v>
      </c>
      <c r="B6" s="185"/>
      <c r="C6" s="23"/>
      <c r="D6" s="23"/>
      <c r="E6" s="23"/>
      <c r="F6" s="23"/>
      <c r="G6" s="23"/>
      <c r="H6" s="23"/>
      <c r="I6" s="23"/>
      <c r="J6" s="94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ht="15" x14ac:dyDescent="0.25">
      <c r="A7" s="210" t="s">
        <v>157</v>
      </c>
      <c r="B7" s="185"/>
      <c r="C7" s="23"/>
      <c r="D7" s="23"/>
      <c r="E7" s="23"/>
      <c r="F7" s="23"/>
      <c r="G7" s="23"/>
      <c r="H7" s="23"/>
      <c r="I7" s="23"/>
      <c r="J7" s="94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15.75" x14ac:dyDescent="0.25">
      <c r="A8" s="188" t="s">
        <v>168</v>
      </c>
      <c r="B8" s="184"/>
      <c r="C8" s="23"/>
      <c r="D8" s="23"/>
      <c r="E8" s="23"/>
      <c r="F8" s="23"/>
      <c r="G8" s="23"/>
      <c r="H8" s="23"/>
      <c r="I8" s="23"/>
      <c r="J8" s="94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 x14ac:dyDescent="0.2">
      <c r="A9" s="71"/>
      <c r="B9" s="23"/>
      <c r="C9" s="23"/>
      <c r="D9" s="23"/>
      <c r="E9" s="23"/>
      <c r="F9" s="23"/>
      <c r="G9" s="23"/>
      <c r="H9" s="23"/>
      <c r="I9" s="23"/>
      <c r="J9" s="94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0" ht="15.75" thickBot="1" x14ac:dyDescent="0.3">
      <c r="A10" s="190" t="s">
        <v>159</v>
      </c>
      <c r="B10" s="191"/>
      <c r="C10" s="192">
        <v>2004</v>
      </c>
      <c r="D10" s="192">
        <v>2005</v>
      </c>
      <c r="E10" s="192">
        <v>2006</v>
      </c>
      <c r="F10" s="192">
        <v>2007</v>
      </c>
      <c r="G10" s="192">
        <v>2008</v>
      </c>
      <c r="H10" s="192">
        <v>2009</v>
      </c>
      <c r="I10" s="192">
        <v>2010</v>
      </c>
      <c r="J10" s="193">
        <v>2011</v>
      </c>
      <c r="K10" s="192">
        <v>2012</v>
      </c>
      <c r="L10" s="192">
        <v>2013</v>
      </c>
      <c r="M10" s="192">
        <v>2014</v>
      </c>
      <c r="N10" s="192">
        <v>2015</v>
      </c>
      <c r="O10" s="192">
        <v>2016</v>
      </c>
      <c r="P10" s="192">
        <v>2017</v>
      </c>
      <c r="Q10" s="192">
        <v>2018</v>
      </c>
      <c r="R10" s="192">
        <v>2019</v>
      </c>
      <c r="S10" s="192">
        <v>2020</v>
      </c>
      <c r="T10" s="192">
        <v>2021</v>
      </c>
    </row>
    <row r="11" spans="1:20" x14ac:dyDescent="0.2">
      <c r="A11" s="469" t="s">
        <v>2</v>
      </c>
      <c r="B11" s="470"/>
      <c r="C11" s="471">
        <v>96295.580545047356</v>
      </c>
      <c r="D11" s="471">
        <v>105983.06908135767</v>
      </c>
      <c r="E11" s="471">
        <v>115369.9508679893</v>
      </c>
      <c r="F11" s="471">
        <v>120543.3628663875</v>
      </c>
      <c r="G11" s="471">
        <v>119888.34104618269</v>
      </c>
      <c r="H11" s="471">
        <v>116853.56387848605</v>
      </c>
      <c r="I11" s="471">
        <v>116220.90491754058</v>
      </c>
      <c r="J11" s="472">
        <v>121136.26392710196</v>
      </c>
      <c r="K11" s="471">
        <v>121369.08025233599</v>
      </c>
      <c r="L11" s="471">
        <v>125517.79535733342</v>
      </c>
      <c r="M11" s="471">
        <v>132345.14007706867</v>
      </c>
      <c r="N11" s="471">
        <v>125309.79705189024</v>
      </c>
      <c r="O11" s="471">
        <v>128881.76955402103</v>
      </c>
      <c r="P11" s="471">
        <v>126259.36346855263</v>
      </c>
      <c r="Q11" s="471">
        <v>133404.89841718541</v>
      </c>
      <c r="R11" s="471">
        <v>134464.89781761874</v>
      </c>
      <c r="S11" s="471">
        <v>130980.476775096</v>
      </c>
      <c r="T11" s="471">
        <f>SUM(T12:T19)</f>
        <v>140210.41941737453</v>
      </c>
    </row>
    <row r="12" spans="1:20" x14ac:dyDescent="0.2">
      <c r="A12" s="71"/>
      <c r="B12" s="258"/>
      <c r="C12" s="23"/>
      <c r="D12" s="23"/>
      <c r="E12" s="23"/>
      <c r="F12" s="23"/>
      <c r="G12" s="23"/>
      <c r="H12" s="23"/>
      <c r="I12" s="23"/>
      <c r="J12" s="94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spans="1:20" x14ac:dyDescent="0.2">
      <c r="A13" s="199">
        <v>92130</v>
      </c>
      <c r="B13" s="200" t="s">
        <v>301</v>
      </c>
      <c r="C13" s="197">
        <v>16645.673285490502</v>
      </c>
      <c r="D13" s="197">
        <v>17106.207640027602</v>
      </c>
      <c r="E13" s="197">
        <v>17414.134803161731</v>
      </c>
      <c r="F13" s="197">
        <v>17778.551627247394</v>
      </c>
      <c r="G13" s="197">
        <v>18149.404655641098</v>
      </c>
      <c r="H13" s="197">
        <v>18524.087491556937</v>
      </c>
      <c r="I13" s="197">
        <v>18222.543340959706</v>
      </c>
      <c r="J13" s="198">
        <v>18483.821320803345</v>
      </c>
      <c r="K13" s="197">
        <v>18748.822724626843</v>
      </c>
      <c r="L13" s="197">
        <v>19016.909251176508</v>
      </c>
      <c r="M13" s="197">
        <v>19287.602174512071</v>
      </c>
      <c r="N13" s="197">
        <v>19560.10361806642</v>
      </c>
      <c r="O13" s="197">
        <v>19834.094431212714</v>
      </c>
      <c r="P13" s="197">
        <v>20108.989504468402</v>
      </c>
      <c r="Q13" s="197">
        <v>20384.150536579789</v>
      </c>
      <c r="R13" s="197">
        <v>20658.939226293198</v>
      </c>
      <c r="S13" s="197">
        <v>20932.610888812644</v>
      </c>
      <c r="T13" s="197">
        <v>21204.793181740151</v>
      </c>
    </row>
    <row r="14" spans="1:20" ht="25.5" x14ac:dyDescent="0.2">
      <c r="A14" s="199">
        <v>92190</v>
      </c>
      <c r="B14" s="177" t="s">
        <v>302</v>
      </c>
      <c r="C14" s="197">
        <v>36547.159995751761</v>
      </c>
      <c r="D14" s="197">
        <v>44871.56800795647</v>
      </c>
      <c r="E14" s="197">
        <v>53184.832234334928</v>
      </c>
      <c r="F14" s="197">
        <v>56712.954826924019</v>
      </c>
      <c r="G14" s="197">
        <v>54542.145347970647</v>
      </c>
      <c r="H14" s="197">
        <v>50530.456177312699</v>
      </c>
      <c r="I14" s="197">
        <v>50583.944321242787</v>
      </c>
      <c r="J14" s="198">
        <v>54352.218495544454</v>
      </c>
      <c r="K14" s="197">
        <v>53361.425237165779</v>
      </c>
      <c r="L14" s="197">
        <v>56993.10951602368</v>
      </c>
      <c r="M14" s="197">
        <v>63181.894375298674</v>
      </c>
      <c r="N14" s="197">
        <v>54465.03995193541</v>
      </c>
      <c r="O14" s="197">
        <v>56943.753503384338</v>
      </c>
      <c r="P14" s="197">
        <v>53492.276061372417</v>
      </c>
      <c r="Q14" s="197">
        <v>59331.436700881248</v>
      </c>
      <c r="R14" s="197">
        <v>59754.521032482713</v>
      </c>
      <c r="S14" s="197">
        <v>53525.792237397276</v>
      </c>
      <c r="T14" s="197">
        <v>59415.255053724279</v>
      </c>
    </row>
    <row r="15" spans="1:20" ht="25.5" x14ac:dyDescent="0.2">
      <c r="A15" s="199">
        <v>92400</v>
      </c>
      <c r="B15" s="177" t="s">
        <v>303</v>
      </c>
      <c r="C15" s="197">
        <v>1626.9415856562243</v>
      </c>
      <c r="D15" s="197">
        <v>1663.2300363454317</v>
      </c>
      <c r="E15" s="197">
        <v>1798.1593025850386</v>
      </c>
      <c r="F15" s="197">
        <v>1744.2275894129641</v>
      </c>
      <c r="G15" s="197">
        <v>1730.4518725538148</v>
      </c>
      <c r="H15" s="197">
        <v>1735.2195985176486</v>
      </c>
      <c r="I15" s="197">
        <v>1781.5623761364961</v>
      </c>
      <c r="J15" s="198">
        <v>1867.3748486283837</v>
      </c>
      <c r="K15" s="197">
        <v>1844.7048268120056</v>
      </c>
      <c r="L15" s="197">
        <v>1850.0170078797175</v>
      </c>
      <c r="M15" s="197">
        <v>1866.9704333598254</v>
      </c>
      <c r="N15" s="197">
        <v>1825.3776595381867</v>
      </c>
      <c r="O15" s="197">
        <v>1860.5493881347754</v>
      </c>
      <c r="P15" s="197">
        <v>1861.4792688208952</v>
      </c>
      <c r="Q15" s="197">
        <v>1916.3018798605253</v>
      </c>
      <c r="R15" s="197">
        <v>1879.3986563040937</v>
      </c>
      <c r="S15" s="197">
        <v>1772.4529239465853</v>
      </c>
      <c r="T15" s="197">
        <v>1773.5423625223557</v>
      </c>
    </row>
    <row r="16" spans="1:20" ht="25.5" x14ac:dyDescent="0.2">
      <c r="A16" s="199">
        <v>93010</v>
      </c>
      <c r="B16" s="177" t="s">
        <v>304</v>
      </c>
      <c r="C16" s="197">
        <v>32525.432958752117</v>
      </c>
      <c r="D16" s="197">
        <v>33425.31120439541</v>
      </c>
      <c r="E16" s="197">
        <v>34026.99694752651</v>
      </c>
      <c r="F16" s="197">
        <v>34739.062766526535</v>
      </c>
      <c r="G16" s="197">
        <v>35463.704846524808</v>
      </c>
      <c r="H16" s="197">
        <v>36195.830321497247</v>
      </c>
      <c r="I16" s="197">
        <v>35606.616903323091</v>
      </c>
      <c r="J16" s="198">
        <v>36117.15073822721</v>
      </c>
      <c r="K16" s="197">
        <v>36634.960096022878</v>
      </c>
      <c r="L16" s="197">
        <v>37158.797744214404</v>
      </c>
      <c r="M16" s="197">
        <v>37687.728258430005</v>
      </c>
      <c r="N16" s="197">
        <v>38220.192598050082</v>
      </c>
      <c r="O16" s="197">
        <v>38755.567146826776</v>
      </c>
      <c r="P16" s="197">
        <v>39292.7086083057</v>
      </c>
      <c r="Q16" s="197">
        <v>39830.369749991165</v>
      </c>
      <c r="R16" s="197">
        <v>40367.303339387479</v>
      </c>
      <c r="S16" s="197">
        <v>40902.05427191632</v>
      </c>
      <c r="T16" s="197">
        <v>41435.168887477688</v>
      </c>
    </row>
    <row r="17" spans="1:20" x14ac:dyDescent="0.2">
      <c r="A17" s="199">
        <v>93020</v>
      </c>
      <c r="B17" s="177" t="s">
        <v>305</v>
      </c>
      <c r="C17" s="197">
        <v>664.3775461475874</v>
      </c>
      <c r="D17" s="197">
        <v>682.75882031633637</v>
      </c>
      <c r="E17" s="197">
        <v>695.04909476342448</v>
      </c>
      <c r="F17" s="197">
        <v>709.59403693599313</v>
      </c>
      <c r="G17" s="197">
        <v>724.39586686259486</v>
      </c>
      <c r="H17" s="197">
        <v>739.35055561804279</v>
      </c>
      <c r="I17" s="197">
        <v>727.3150458856984</v>
      </c>
      <c r="J17" s="198">
        <v>737.74341487586878</v>
      </c>
      <c r="K17" s="197">
        <v>748.3203966163062</v>
      </c>
      <c r="L17" s="197">
        <v>759.02051463553641</v>
      </c>
      <c r="M17" s="197">
        <v>769.82466157995361</v>
      </c>
      <c r="N17" s="197">
        <v>780.70099186021469</v>
      </c>
      <c r="O17" s="197">
        <v>791.6367672405828</v>
      </c>
      <c r="P17" s="197">
        <v>802.60863428887274</v>
      </c>
      <c r="Q17" s="197">
        <v>813.59111653361037</v>
      </c>
      <c r="R17" s="197">
        <v>824.55873750332137</v>
      </c>
      <c r="S17" s="197">
        <v>835.48177464795219</v>
      </c>
      <c r="T17" s="197">
        <v>847.61925888163842</v>
      </c>
    </row>
    <row r="18" spans="1:20" x14ac:dyDescent="0.2">
      <c r="A18" s="199">
        <v>93030</v>
      </c>
      <c r="B18" s="177" t="s">
        <v>306</v>
      </c>
      <c r="C18" s="197">
        <v>2262.4706686877294</v>
      </c>
      <c r="D18" s="197">
        <v>2325.0662423958506</v>
      </c>
      <c r="E18" s="197">
        <v>2366.9195313998143</v>
      </c>
      <c r="F18" s="197">
        <v>2416.4508637484323</v>
      </c>
      <c r="G18" s="197">
        <v>2466.8570014122142</v>
      </c>
      <c r="H18" s="197">
        <v>2517.7836843874979</v>
      </c>
      <c r="I18" s="197">
        <v>2476.7979709027049</v>
      </c>
      <c r="J18" s="198">
        <v>2512.3107288207334</v>
      </c>
      <c r="K18" s="197">
        <v>2548.3295724582777</v>
      </c>
      <c r="L18" s="197">
        <v>2584.7677442634213</v>
      </c>
      <c r="M18" s="197">
        <v>2621.5601760722257</v>
      </c>
      <c r="N18" s="197">
        <v>2658.5984209447952</v>
      </c>
      <c r="O18" s="197">
        <v>2695.8391001051709</v>
      </c>
      <c r="P18" s="197">
        <v>2733.2026857974288</v>
      </c>
      <c r="Q18" s="197">
        <v>2770.6024204696523</v>
      </c>
      <c r="R18" s="197">
        <v>2807.9515465699246</v>
      </c>
      <c r="S18" s="197">
        <v>2845.1488469543415</v>
      </c>
      <c r="T18" s="197">
        <v>2883.4176052401158</v>
      </c>
    </row>
    <row r="19" spans="1:20" ht="13.5" thickBot="1" x14ac:dyDescent="0.25">
      <c r="A19" s="86"/>
      <c r="B19" s="177"/>
      <c r="C19" s="197">
        <v>6023.5245045614347</v>
      </c>
      <c r="D19" s="197">
        <v>5908.9271299205511</v>
      </c>
      <c r="E19" s="197">
        <v>5883.8589542178579</v>
      </c>
      <c r="F19" s="197">
        <v>6442.5211555921642</v>
      </c>
      <c r="G19" s="197">
        <v>6811.3814552175081</v>
      </c>
      <c r="H19" s="197">
        <v>6610.8360495959623</v>
      </c>
      <c r="I19" s="197">
        <v>6822.1249590900916</v>
      </c>
      <c r="J19" s="198">
        <v>7065.6443802019676</v>
      </c>
      <c r="K19" s="197">
        <v>7482.5173986338832</v>
      </c>
      <c r="L19" s="197">
        <v>7155.1735791401579</v>
      </c>
      <c r="M19" s="197">
        <v>6929.5599978159198</v>
      </c>
      <c r="N19" s="197">
        <v>7799.7838114951282</v>
      </c>
      <c r="O19" s="197">
        <v>8000.3292171166731</v>
      </c>
      <c r="P19" s="197">
        <v>7968.0987054989246</v>
      </c>
      <c r="Q19" s="197">
        <v>8358.4460128694336</v>
      </c>
      <c r="R19" s="197">
        <v>8172.2252790779985</v>
      </c>
      <c r="S19" s="197">
        <v>10166.935831420875</v>
      </c>
      <c r="T19" s="197">
        <v>12650.623067788307</v>
      </c>
    </row>
    <row r="20" spans="1:20" x14ac:dyDescent="0.2">
      <c r="A20" s="176" t="s">
        <v>311</v>
      </c>
      <c r="B20" s="256"/>
      <c r="C20" s="37"/>
      <c r="D20" s="37"/>
      <c r="E20" s="37"/>
      <c r="F20" s="37"/>
      <c r="G20" s="37"/>
      <c r="H20" s="37"/>
      <c r="I20" s="37"/>
      <c r="J20" s="93"/>
      <c r="K20" s="37"/>
      <c r="L20" s="37"/>
      <c r="M20" s="37"/>
      <c r="N20" s="37"/>
      <c r="O20" s="37"/>
      <c r="P20" s="37"/>
      <c r="Q20" s="37"/>
      <c r="R20" s="37"/>
      <c r="S20" s="37"/>
      <c r="T20" s="37"/>
    </row>
    <row r="21" spans="1:20" x14ac:dyDescent="0.2">
      <c r="A21" s="71"/>
      <c r="B21" s="258"/>
      <c r="C21" s="23"/>
      <c r="D21" s="23"/>
      <c r="E21" s="23"/>
      <c r="F21" s="23"/>
      <c r="G21" s="23"/>
      <c r="H21" s="23"/>
      <c r="I21" s="23"/>
      <c r="J21" s="94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1:20" x14ac:dyDescent="0.2">
      <c r="A22" s="71"/>
      <c r="B22" s="258"/>
      <c r="C22" s="23"/>
      <c r="D22" s="23"/>
      <c r="E22" s="23"/>
      <c r="F22" s="23"/>
      <c r="G22" s="23"/>
      <c r="H22" s="23"/>
      <c r="I22" s="23"/>
      <c r="J22" s="94"/>
      <c r="K22" s="23"/>
      <c r="L22" s="23"/>
      <c r="M22" s="23"/>
      <c r="N22" s="23"/>
      <c r="O22" s="23"/>
      <c r="P22" s="23"/>
      <c r="Q22" s="23"/>
      <c r="R22" s="23"/>
      <c r="S22" s="23"/>
      <c r="T22" s="23"/>
    </row>
    <row r="23" spans="1:20" ht="15" x14ac:dyDescent="0.2">
      <c r="A23" s="360" t="s">
        <v>40</v>
      </c>
      <c r="B23" s="258"/>
      <c r="C23" s="23"/>
      <c r="D23" s="23"/>
      <c r="E23" s="23"/>
      <c r="F23" s="23"/>
      <c r="G23" s="23"/>
      <c r="H23" s="23"/>
      <c r="I23" s="23"/>
      <c r="J23" s="94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4" spans="1:20" ht="15" x14ac:dyDescent="0.25">
      <c r="A24" s="210" t="s">
        <v>155</v>
      </c>
      <c r="B24" s="258"/>
      <c r="C24" s="23"/>
      <c r="D24" s="23"/>
      <c r="E24" s="23"/>
      <c r="F24" s="23"/>
      <c r="G24" s="23"/>
      <c r="H24" s="23"/>
      <c r="I24" s="23"/>
      <c r="J24" s="94"/>
      <c r="K24" s="23"/>
      <c r="L24" s="23"/>
      <c r="M24" s="23"/>
      <c r="N24" s="23"/>
      <c r="O24" s="23"/>
      <c r="P24" s="23"/>
      <c r="Q24" s="23"/>
      <c r="R24" s="23"/>
      <c r="S24" s="23"/>
      <c r="T24" s="23"/>
    </row>
    <row r="25" spans="1:20" ht="15" x14ac:dyDescent="0.25">
      <c r="A25" s="357" t="s">
        <v>344</v>
      </c>
      <c r="B25" s="23"/>
      <c r="C25" s="23"/>
      <c r="D25" s="23"/>
      <c r="E25" s="23"/>
      <c r="F25" s="23"/>
      <c r="G25" s="23"/>
      <c r="H25" s="23"/>
      <c r="I25" s="23"/>
      <c r="J25" s="94"/>
      <c r="K25" s="23"/>
      <c r="L25" s="23"/>
      <c r="M25" s="23"/>
      <c r="N25" s="23"/>
      <c r="O25" s="23"/>
      <c r="P25" s="23"/>
      <c r="Q25" s="23"/>
      <c r="R25" s="23"/>
      <c r="S25" s="23"/>
      <c r="T25" s="23"/>
    </row>
    <row r="26" spans="1:20" ht="15" x14ac:dyDescent="0.25">
      <c r="A26" s="210" t="s">
        <v>165</v>
      </c>
      <c r="B26" s="23"/>
      <c r="C26" s="23"/>
      <c r="D26" s="23"/>
      <c r="E26" s="23"/>
      <c r="F26" s="23"/>
      <c r="G26" s="23"/>
      <c r="H26" s="23"/>
      <c r="I26" s="23"/>
      <c r="J26" s="94"/>
      <c r="K26" s="23"/>
      <c r="L26" s="23"/>
      <c r="M26" s="23"/>
      <c r="N26" s="23"/>
      <c r="O26" s="23"/>
      <c r="P26" s="23"/>
      <c r="Q26" s="23"/>
      <c r="R26" s="23"/>
      <c r="S26" s="23"/>
      <c r="T26" s="23"/>
    </row>
    <row r="27" spans="1:20" ht="15" x14ac:dyDescent="0.25">
      <c r="A27" s="210" t="s">
        <v>157</v>
      </c>
      <c r="B27" s="258"/>
      <c r="C27" s="23"/>
      <c r="D27" s="23"/>
      <c r="E27" s="23"/>
      <c r="F27" s="23"/>
      <c r="G27" s="23"/>
      <c r="H27" s="23"/>
      <c r="I27" s="23"/>
      <c r="J27" s="94"/>
      <c r="K27" s="23"/>
      <c r="L27" s="23"/>
      <c r="M27" s="23"/>
      <c r="N27" s="23"/>
      <c r="O27" s="23"/>
      <c r="P27" s="23"/>
      <c r="Q27" s="23"/>
      <c r="R27" s="23"/>
      <c r="S27" s="23"/>
      <c r="T27" s="23"/>
    </row>
    <row r="28" spans="1:20" ht="15.75" x14ac:dyDescent="0.25">
      <c r="A28" s="188" t="s">
        <v>215</v>
      </c>
      <c r="B28" s="188"/>
      <c r="C28" s="23"/>
      <c r="D28" s="23"/>
      <c r="E28" s="23"/>
      <c r="F28" s="23"/>
      <c r="G28" s="23"/>
      <c r="H28" s="23"/>
      <c r="I28" s="23"/>
      <c r="J28" s="94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1:20" x14ac:dyDescent="0.2">
      <c r="A29" s="44"/>
      <c r="B29" s="254"/>
      <c r="C29" s="23"/>
      <c r="D29" s="23"/>
      <c r="E29" s="23"/>
      <c r="F29" s="23"/>
      <c r="G29" s="23"/>
      <c r="H29" s="23"/>
      <c r="I29" s="23"/>
      <c r="J29" s="94"/>
      <c r="K29" s="23"/>
      <c r="L29" s="23"/>
      <c r="M29" s="23"/>
      <c r="N29" s="23"/>
      <c r="O29" s="23"/>
      <c r="P29" s="23"/>
      <c r="Q29" s="23"/>
      <c r="R29" s="23"/>
      <c r="S29" s="23"/>
      <c r="T29" s="23"/>
    </row>
    <row r="30" spans="1:20" ht="15.75" thickBot="1" x14ac:dyDescent="0.3">
      <c r="A30" s="190" t="s">
        <v>159</v>
      </c>
      <c r="B30" s="191"/>
      <c r="C30" s="192">
        <v>2004</v>
      </c>
      <c r="D30" s="192">
        <v>2005</v>
      </c>
      <c r="E30" s="192">
        <v>2006</v>
      </c>
      <c r="F30" s="192">
        <v>2007</v>
      </c>
      <c r="G30" s="192">
        <v>2008</v>
      </c>
      <c r="H30" s="192">
        <v>2009</v>
      </c>
      <c r="I30" s="192">
        <v>2010</v>
      </c>
      <c r="J30" s="193">
        <v>2011</v>
      </c>
      <c r="K30" s="192">
        <v>2012</v>
      </c>
      <c r="L30" s="192">
        <v>2013</v>
      </c>
      <c r="M30" s="192">
        <v>2014</v>
      </c>
      <c r="N30" s="192">
        <v>2015</v>
      </c>
      <c r="O30" s="192">
        <v>2016</v>
      </c>
      <c r="P30" s="192">
        <v>2017</v>
      </c>
      <c r="Q30" s="192">
        <v>2018</v>
      </c>
      <c r="R30" s="192">
        <v>2019</v>
      </c>
      <c r="S30" s="192">
        <v>2020</v>
      </c>
      <c r="T30" s="192"/>
    </row>
    <row r="31" spans="1:20" x14ac:dyDescent="0.2">
      <c r="A31" s="469" t="s">
        <v>2</v>
      </c>
      <c r="B31" s="470"/>
      <c r="C31" s="471">
        <v>26308.337607835234</v>
      </c>
      <c r="D31" s="471">
        <v>30105.085460447972</v>
      </c>
      <c r="E31" s="471">
        <v>33814.371979903306</v>
      </c>
      <c r="F31" s="471">
        <v>35575.999292258937</v>
      </c>
      <c r="G31" s="471">
        <v>34917.33082925067</v>
      </c>
      <c r="H31" s="471">
        <v>33435.694042606439</v>
      </c>
      <c r="I31" s="471">
        <v>33291.597633024758</v>
      </c>
      <c r="J31" s="472">
        <v>35070.451753798407</v>
      </c>
      <c r="K31" s="471">
        <v>34849.067200282618</v>
      </c>
      <c r="L31" s="471">
        <v>36523.351907038188</v>
      </c>
      <c r="M31" s="471">
        <v>39289.612120479607</v>
      </c>
      <c r="N31" s="471">
        <v>35842.665166279039</v>
      </c>
      <c r="O31" s="471">
        <v>37078.35794571726</v>
      </c>
      <c r="P31" s="471">
        <v>35785.901155700354</v>
      </c>
      <c r="Q31" s="471">
        <v>38460.103143738801</v>
      </c>
      <c r="R31" s="471">
        <v>38791.693817832362</v>
      </c>
      <c r="S31" s="471">
        <v>36489.001320338757</v>
      </c>
      <c r="T31" s="471">
        <f>SUM(T32:T39)</f>
        <v>39355.771011265228</v>
      </c>
    </row>
    <row r="32" spans="1:20" x14ac:dyDescent="0.2">
      <c r="A32" s="199">
        <v>91000</v>
      </c>
      <c r="B32" s="177" t="s">
        <v>300</v>
      </c>
      <c r="C32" s="197">
        <v>2738.3191183156941</v>
      </c>
      <c r="D32" s="197">
        <v>2814.0799485351226</v>
      </c>
      <c r="E32" s="197">
        <v>2864.7359252203005</v>
      </c>
      <c r="F32" s="197">
        <v>2924.6848103939324</v>
      </c>
      <c r="G32" s="197">
        <v>2985.6924921090927</v>
      </c>
      <c r="H32" s="197">
        <v>3047.3302015183849</v>
      </c>
      <c r="I32" s="197">
        <v>2997.7242709900947</v>
      </c>
      <c r="J32" s="198">
        <v>3040.7061603453531</v>
      </c>
      <c r="K32" s="197">
        <v>3084.3005766254637</v>
      </c>
      <c r="L32" s="197">
        <v>3128.402515214736</v>
      </c>
      <c r="M32" s="197">
        <v>3172.9332226514039</v>
      </c>
      <c r="N32" s="197">
        <v>3217.7614431658562</v>
      </c>
      <c r="O32" s="197">
        <v>3262.8346744502496</v>
      </c>
      <c r="P32" s="197">
        <v>3308.056662273535</v>
      </c>
      <c r="Q32" s="197">
        <v>3353.3224020200237</v>
      </c>
      <c r="R32" s="197">
        <v>3398.5268890740285</v>
      </c>
      <c r="S32" s="197">
        <v>3443.5476180505771</v>
      </c>
      <c r="T32" s="197">
        <v>3488.3233362571855</v>
      </c>
    </row>
    <row r="33" spans="1:20" x14ac:dyDescent="0.2">
      <c r="A33" s="199">
        <v>92130</v>
      </c>
      <c r="B33" s="200" t="s">
        <v>301</v>
      </c>
      <c r="C33" s="197">
        <v>15455.619084817612</v>
      </c>
      <c r="D33" s="197">
        <v>18975.971401063118</v>
      </c>
      <c r="E33" s="197">
        <v>22491.61106360548</v>
      </c>
      <c r="F33" s="197">
        <v>23983.637226019593</v>
      </c>
      <c r="G33" s="197">
        <v>23065.612284647534</v>
      </c>
      <c r="H33" s="197">
        <v>21369.088130223925</v>
      </c>
      <c r="I33" s="197">
        <v>21391.708010352326</v>
      </c>
      <c r="J33" s="198">
        <v>22985.293127552461</v>
      </c>
      <c r="K33" s="197">
        <v>22566.291399508857</v>
      </c>
      <c r="L33" s="197">
        <v>24102.113303505575</v>
      </c>
      <c r="M33" s="197">
        <v>26719.320807288615</v>
      </c>
      <c r="N33" s="197">
        <v>23033.004781611919</v>
      </c>
      <c r="O33" s="197">
        <v>24081.240881927872</v>
      </c>
      <c r="P33" s="197">
        <v>22621.627586947423</v>
      </c>
      <c r="Q33" s="197">
        <v>25090.980681135832</v>
      </c>
      <c r="R33" s="197">
        <v>25269.901020520534</v>
      </c>
      <c r="S33" s="197">
        <v>22635.801417414143</v>
      </c>
      <c r="T33" s="197">
        <v>25126.427061484108</v>
      </c>
    </row>
    <row r="34" spans="1:20" ht="25.5" x14ac:dyDescent="0.2">
      <c r="A34" s="199">
        <v>92190</v>
      </c>
      <c r="B34" s="177" t="s">
        <v>302</v>
      </c>
      <c r="C34" s="197">
        <v>66.614931066239137</v>
      </c>
      <c r="D34" s="197">
        <v>68.100757393671259</v>
      </c>
      <c r="E34" s="197">
        <v>73.625420263324457</v>
      </c>
      <c r="F34" s="197">
        <v>71.417192637381248</v>
      </c>
      <c r="G34" s="197">
        <v>70.853147537636545</v>
      </c>
      <c r="H34" s="197">
        <v>71.048361514108478</v>
      </c>
      <c r="I34" s="197">
        <v>72.945861070155786</v>
      </c>
      <c r="J34" s="198">
        <v>76.459442621004726</v>
      </c>
      <c r="K34" s="197">
        <v>75.531221255294753</v>
      </c>
      <c r="L34" s="197">
        <v>75.748727881689263</v>
      </c>
      <c r="M34" s="197">
        <v>76.442883885599187</v>
      </c>
      <c r="N34" s="197">
        <v>74.73987267400453</v>
      </c>
      <c r="O34" s="197">
        <v>76.179974947250685</v>
      </c>
      <c r="P34" s="197">
        <v>76.218048802115433</v>
      </c>
      <c r="Q34" s="197">
        <v>78.462754136021545</v>
      </c>
      <c r="R34" s="197">
        <v>76.951756006151911</v>
      </c>
      <c r="S34" s="197">
        <v>72.57287562615943</v>
      </c>
      <c r="T34" s="197">
        <v>72.617482559970512</v>
      </c>
    </row>
    <row r="35" spans="1:20" ht="25.5" x14ac:dyDescent="0.2">
      <c r="A35" s="199">
        <v>92400</v>
      </c>
      <c r="B35" s="177" t="s">
        <v>303</v>
      </c>
      <c r="C35" s="197">
        <v>7431.0074573236216</v>
      </c>
      <c r="D35" s="197">
        <v>7636.6004762555713</v>
      </c>
      <c r="E35" s="197">
        <v>7774.0661711732282</v>
      </c>
      <c r="F35" s="197">
        <v>7936.7501366043662</v>
      </c>
      <c r="G35" s="197">
        <v>8102.3073701448475</v>
      </c>
      <c r="H35" s="197">
        <v>8269.5743169404886</v>
      </c>
      <c r="I35" s="197">
        <v>8134.958144114752</v>
      </c>
      <c r="J35" s="198">
        <v>8251.5985817439669</v>
      </c>
      <c r="K35" s="197">
        <v>8369.9012405934682</v>
      </c>
      <c r="L35" s="197">
        <v>8489.5811684540622</v>
      </c>
      <c r="M35" s="197">
        <v>8610.4246511688561</v>
      </c>
      <c r="N35" s="197">
        <v>8732.0754984763626</v>
      </c>
      <c r="O35" s="197">
        <v>8854.3912342719832</v>
      </c>
      <c r="P35" s="197">
        <v>8977.1106523639573</v>
      </c>
      <c r="Q35" s="197">
        <v>9099.9488005430958</v>
      </c>
      <c r="R35" s="197">
        <v>9222.6207266002057</v>
      </c>
      <c r="S35" s="197">
        <v>9344.7939862912299</v>
      </c>
      <c r="T35" s="197">
        <v>9466.5934005793861</v>
      </c>
    </row>
    <row r="36" spans="1:20" ht="25.5" x14ac:dyDescent="0.2">
      <c r="A36" s="199">
        <v>93010</v>
      </c>
      <c r="B36" s="177" t="s">
        <v>304</v>
      </c>
      <c r="C36" s="197">
        <v>5.3118010957893125</v>
      </c>
      <c r="D36" s="197">
        <v>5.4587622217902121</v>
      </c>
      <c r="E36" s="197">
        <v>5.5570248642502751</v>
      </c>
      <c r="F36" s="197">
        <v>5.6733139234131498</v>
      </c>
      <c r="G36" s="197">
        <v>5.7916568398463095</v>
      </c>
      <c r="H36" s="197">
        <v>5.9112218862254213</v>
      </c>
      <c r="I36" s="197">
        <v>5.814996127008615</v>
      </c>
      <c r="J36" s="198">
        <v>5.8983725477658835</v>
      </c>
      <c r="K36" s="197">
        <v>5.9829371504150499</v>
      </c>
      <c r="L36" s="197">
        <v>6.0684862466317906</v>
      </c>
      <c r="M36" s="197">
        <v>6.1548670701728607</v>
      </c>
      <c r="N36" s="197">
        <v>6.2418250106328523</v>
      </c>
      <c r="O36" s="197">
        <v>6.3292582238496049</v>
      </c>
      <c r="P36" s="197">
        <v>6.4169799955258178</v>
      </c>
      <c r="Q36" s="197">
        <v>6.5047866373371672</v>
      </c>
      <c r="R36" s="197">
        <v>6.592474460959326</v>
      </c>
      <c r="S36" s="197">
        <v>6.6798058300139154</v>
      </c>
      <c r="T36" s="197">
        <v>6.7768468911190993</v>
      </c>
    </row>
    <row r="37" spans="1:20" x14ac:dyDescent="0.2">
      <c r="A37" s="199">
        <v>93020</v>
      </c>
      <c r="B37" s="177" t="s">
        <v>305</v>
      </c>
      <c r="C37" s="197">
        <v>107.98466910514421</v>
      </c>
      <c r="D37" s="197">
        <v>110.97227129060754</v>
      </c>
      <c r="E37" s="197">
        <v>112.96987224367376</v>
      </c>
      <c r="F37" s="197">
        <v>115.3339358348737</v>
      </c>
      <c r="G37" s="197">
        <v>117.73975270216999</v>
      </c>
      <c r="H37" s="197">
        <v>120.17041449408542</v>
      </c>
      <c r="I37" s="197">
        <v>118.21422174871795</v>
      </c>
      <c r="J37" s="198">
        <v>119.90919771718593</v>
      </c>
      <c r="K37" s="197">
        <v>121.62832847347818</v>
      </c>
      <c r="L37" s="197">
        <v>123.36747319682482</v>
      </c>
      <c r="M37" s="197">
        <v>125.12352627164844</v>
      </c>
      <c r="N37" s="197">
        <v>126.89131167198671</v>
      </c>
      <c r="O37" s="197">
        <v>128.66875898745468</v>
      </c>
      <c r="P37" s="197">
        <v>130.45207246567995</v>
      </c>
      <c r="Q37" s="197">
        <v>132.23711128589267</v>
      </c>
      <c r="R37" s="197">
        <v>134.019734627323</v>
      </c>
      <c r="S37" s="197">
        <v>135.795111532406</v>
      </c>
      <c r="T37" s="197">
        <v>137.62162767590632</v>
      </c>
    </row>
    <row r="38" spans="1:20" x14ac:dyDescent="0.2">
      <c r="A38" s="199">
        <v>93030</v>
      </c>
      <c r="B38" s="177" t="s">
        <v>306</v>
      </c>
      <c r="C38" s="197">
        <v>503.48054611113145</v>
      </c>
      <c r="D38" s="197">
        <v>493.90184368808968</v>
      </c>
      <c r="E38" s="197">
        <v>491.8065025330493</v>
      </c>
      <c r="F38" s="197">
        <v>538.50267684537778</v>
      </c>
      <c r="G38" s="197">
        <v>569.33412526954316</v>
      </c>
      <c r="H38" s="197">
        <v>552.57139602922018</v>
      </c>
      <c r="I38" s="197">
        <v>570.2321286217034</v>
      </c>
      <c r="J38" s="198">
        <v>590.58687127066696</v>
      </c>
      <c r="K38" s="197">
        <v>625.43149667563637</v>
      </c>
      <c r="L38" s="197">
        <v>598.07023253866839</v>
      </c>
      <c r="M38" s="197">
        <v>579.21216214330502</v>
      </c>
      <c r="N38" s="197">
        <v>651.95043366827827</v>
      </c>
      <c r="O38" s="197">
        <v>668.71316290860125</v>
      </c>
      <c r="P38" s="197">
        <v>666.01915285212067</v>
      </c>
      <c r="Q38" s="197">
        <v>698.64660798060663</v>
      </c>
      <c r="R38" s="197">
        <v>683.0812165431638</v>
      </c>
      <c r="S38" s="197">
        <v>849.81050559423397</v>
      </c>
      <c r="T38" s="197">
        <v>1057.4112558175566</v>
      </c>
    </row>
    <row r="39" spans="1:20" ht="13.5" thickBot="1" x14ac:dyDescent="0.25">
      <c r="A39" s="86"/>
      <c r="B39" s="255"/>
      <c r="C39" s="87"/>
      <c r="D39" s="87"/>
      <c r="E39" s="87"/>
      <c r="F39" s="87"/>
      <c r="G39" s="87"/>
      <c r="H39" s="87"/>
      <c r="I39" s="87"/>
      <c r="J39" s="104"/>
      <c r="K39" s="87"/>
      <c r="L39" s="87"/>
      <c r="M39" s="87"/>
      <c r="N39" s="87"/>
      <c r="O39" s="87"/>
      <c r="P39" s="87"/>
      <c r="Q39" s="87"/>
      <c r="R39" s="87"/>
      <c r="S39" s="87"/>
      <c r="T39" s="87"/>
    </row>
    <row r="40" spans="1:20" x14ac:dyDescent="0.2">
      <c r="A40" s="176" t="s">
        <v>311</v>
      </c>
      <c r="B40" s="258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</row>
    <row r="41" spans="1:20" x14ac:dyDescent="0.2">
      <c r="A41" s="23"/>
      <c r="B41" s="258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</row>
    <row r="42" spans="1:20" x14ac:dyDescent="0.2">
      <c r="A42" s="23"/>
      <c r="B42" s="258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</row>
    <row r="43" spans="1:20" ht="13.5" thickBot="1" x14ac:dyDescent="0.25">
      <c r="A43" s="23"/>
      <c r="B43" s="258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</row>
    <row r="44" spans="1:20" ht="15.75" x14ac:dyDescent="0.2">
      <c r="A44" s="361" t="s">
        <v>40</v>
      </c>
      <c r="B44" s="259"/>
      <c r="C44" s="37"/>
      <c r="D44" s="37"/>
      <c r="E44" s="37"/>
      <c r="F44" s="37"/>
      <c r="G44" s="37"/>
      <c r="H44" s="37"/>
      <c r="I44" s="37"/>
      <c r="J44" s="93"/>
      <c r="K44" s="37"/>
      <c r="L44" s="37"/>
      <c r="M44" s="37"/>
      <c r="N44" s="37"/>
      <c r="O44" s="37"/>
      <c r="P44" s="37"/>
      <c r="Q44" s="37"/>
      <c r="R44" s="37"/>
      <c r="S44" s="37"/>
      <c r="T44" s="37"/>
    </row>
    <row r="45" spans="1:20" ht="15" x14ac:dyDescent="0.25">
      <c r="A45" s="210" t="s">
        <v>155</v>
      </c>
      <c r="B45" s="23"/>
      <c r="C45" s="23"/>
      <c r="D45" s="23"/>
      <c r="E45" s="23"/>
      <c r="F45" s="23"/>
      <c r="G45" s="23"/>
      <c r="H45" s="23"/>
      <c r="I45" s="23"/>
      <c r="J45" s="94"/>
      <c r="K45" s="23"/>
      <c r="L45" s="23"/>
      <c r="M45" s="23"/>
      <c r="N45" s="23"/>
      <c r="O45" s="23"/>
      <c r="P45" s="23"/>
      <c r="Q45" s="23"/>
      <c r="R45" s="23"/>
      <c r="S45" s="23"/>
      <c r="T45" s="23"/>
    </row>
    <row r="46" spans="1:20" ht="15" x14ac:dyDescent="0.25">
      <c r="A46" s="357" t="s">
        <v>344</v>
      </c>
      <c r="B46" s="23"/>
      <c r="C46" s="23"/>
      <c r="D46" s="23"/>
      <c r="E46" s="23"/>
      <c r="F46" s="23"/>
      <c r="G46" s="23"/>
      <c r="H46" s="23"/>
      <c r="I46" s="23"/>
      <c r="J46" s="94"/>
      <c r="K46" s="23"/>
      <c r="L46" s="23"/>
      <c r="M46" s="23"/>
      <c r="N46" s="23"/>
      <c r="O46" s="23"/>
      <c r="P46" s="23"/>
      <c r="Q46" s="23"/>
      <c r="R46" s="23"/>
      <c r="S46" s="23"/>
      <c r="T46" s="23"/>
    </row>
    <row r="47" spans="1:20" ht="15" x14ac:dyDescent="0.25">
      <c r="A47" s="210" t="s">
        <v>165</v>
      </c>
      <c r="B47" s="23"/>
      <c r="C47" s="23"/>
      <c r="D47" s="23"/>
      <c r="E47" s="23"/>
      <c r="F47" s="23"/>
      <c r="G47" s="23"/>
      <c r="H47" s="23"/>
      <c r="I47" s="23"/>
      <c r="J47" s="94"/>
      <c r="K47" s="23"/>
      <c r="L47" s="23"/>
      <c r="M47" s="23"/>
      <c r="N47" s="23"/>
      <c r="O47" s="23"/>
      <c r="P47" s="23"/>
      <c r="Q47" s="23"/>
      <c r="R47" s="23"/>
      <c r="S47" s="23"/>
      <c r="T47" s="23"/>
    </row>
    <row r="48" spans="1:20" ht="15" x14ac:dyDescent="0.25">
      <c r="A48" s="210" t="s">
        <v>157</v>
      </c>
      <c r="B48" s="23"/>
      <c r="C48" s="23"/>
      <c r="D48" s="23"/>
      <c r="E48" s="23"/>
      <c r="F48" s="23"/>
      <c r="G48" s="23"/>
      <c r="H48" s="23"/>
      <c r="I48" s="23"/>
      <c r="J48" s="94"/>
      <c r="K48" s="23"/>
      <c r="L48" s="23"/>
      <c r="M48" s="23"/>
      <c r="N48" s="23"/>
      <c r="O48" s="23"/>
      <c r="P48" s="23"/>
      <c r="Q48" s="23"/>
      <c r="R48" s="23"/>
      <c r="S48" s="23"/>
      <c r="T48" s="23"/>
    </row>
    <row r="49" spans="1:20" ht="15.75" x14ac:dyDescent="0.25">
      <c r="A49" s="188" t="s">
        <v>199</v>
      </c>
      <c r="B49" s="254"/>
      <c r="C49" s="260"/>
      <c r="D49" s="23"/>
      <c r="E49" s="23"/>
      <c r="F49" s="23"/>
      <c r="G49" s="23"/>
      <c r="H49" s="23"/>
      <c r="I49" s="23"/>
      <c r="J49" s="94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 x14ac:dyDescent="0.2">
      <c r="A50" s="44"/>
      <c r="B50" s="254"/>
      <c r="C50" s="23"/>
      <c r="D50" s="23"/>
      <c r="E50" s="23"/>
      <c r="F50" s="23"/>
      <c r="G50" s="23"/>
      <c r="H50" s="23"/>
      <c r="I50" s="23"/>
      <c r="J50" s="94"/>
      <c r="K50" s="23"/>
      <c r="L50" s="23"/>
      <c r="M50" s="23"/>
      <c r="N50" s="23"/>
      <c r="O50" s="23"/>
      <c r="P50" s="23"/>
      <c r="Q50" s="23"/>
      <c r="R50" s="23"/>
      <c r="S50" s="23"/>
      <c r="T50" s="23"/>
    </row>
    <row r="51" spans="1:20" ht="15.75" thickBot="1" x14ac:dyDescent="0.3">
      <c r="A51" s="190" t="s">
        <v>159</v>
      </c>
      <c r="B51" s="191"/>
      <c r="C51" s="192">
        <v>2004</v>
      </c>
      <c r="D51" s="192">
        <v>2005</v>
      </c>
      <c r="E51" s="192">
        <v>2006</v>
      </c>
      <c r="F51" s="192">
        <v>2007</v>
      </c>
      <c r="G51" s="192">
        <v>2008</v>
      </c>
      <c r="H51" s="192">
        <v>2009</v>
      </c>
      <c r="I51" s="192">
        <v>2010</v>
      </c>
      <c r="J51" s="193">
        <v>2011</v>
      </c>
      <c r="K51" s="192">
        <v>2012</v>
      </c>
      <c r="L51" s="192">
        <v>2013</v>
      </c>
      <c r="M51" s="192">
        <v>2014</v>
      </c>
      <c r="N51" s="192">
        <v>2015</v>
      </c>
      <c r="O51" s="192">
        <v>2016</v>
      </c>
      <c r="P51" s="192">
        <v>2017</v>
      </c>
      <c r="Q51" s="192">
        <v>2018</v>
      </c>
      <c r="R51" s="192">
        <v>2019</v>
      </c>
      <c r="S51" s="192">
        <v>2020</v>
      </c>
      <c r="T51" s="192">
        <v>2021</v>
      </c>
    </row>
    <row r="52" spans="1:20" x14ac:dyDescent="0.2">
      <c r="A52" s="469" t="s">
        <v>2</v>
      </c>
      <c r="B52" s="470"/>
      <c r="C52" s="471">
        <v>69987.242937212111</v>
      </c>
      <c r="D52" s="471">
        <v>75877.983620909683</v>
      </c>
      <c r="E52" s="471">
        <v>81555.578888086005</v>
      </c>
      <c r="F52" s="471">
        <v>84967.363574128569</v>
      </c>
      <c r="G52" s="471">
        <v>84971.010216932016</v>
      </c>
      <c r="H52" s="471">
        <v>83417.869835879595</v>
      </c>
      <c r="I52" s="471">
        <v>82929.307284515817</v>
      </c>
      <c r="J52" s="472">
        <v>86065.812173303566</v>
      </c>
      <c r="K52" s="471">
        <v>86520.013052053357</v>
      </c>
      <c r="L52" s="471">
        <v>88994.443450295235</v>
      </c>
      <c r="M52" s="471">
        <v>93055.527956589081</v>
      </c>
      <c r="N52" s="471">
        <v>89467.131885611219</v>
      </c>
      <c r="O52" s="471">
        <v>91803.411608303781</v>
      </c>
      <c r="P52" s="471">
        <v>90473.46231285228</v>
      </c>
      <c r="Q52" s="471">
        <v>94944.795273446609</v>
      </c>
      <c r="R52" s="471">
        <v>95673.203999786347</v>
      </c>
      <c r="S52" s="471">
        <v>94491.475454757208</v>
      </c>
      <c r="T52" s="471">
        <f>SUM(T53:T60)</f>
        <v>100854.64840610929</v>
      </c>
    </row>
    <row r="53" spans="1:20" x14ac:dyDescent="0.2">
      <c r="A53" s="199">
        <v>91000</v>
      </c>
      <c r="B53" s="177" t="s">
        <v>300</v>
      </c>
      <c r="C53" s="197">
        <v>13907.354167174803</v>
      </c>
      <c r="D53" s="197">
        <v>14292.127691492478</v>
      </c>
      <c r="E53" s="197">
        <v>14549.39887794143</v>
      </c>
      <c r="F53" s="197">
        <v>14853.866816853462</v>
      </c>
      <c r="G53" s="197">
        <v>15163.712163532005</v>
      </c>
      <c r="H53" s="197">
        <v>15476.757290038551</v>
      </c>
      <c r="I53" s="197">
        <v>15224.819069969612</v>
      </c>
      <c r="J53" s="198">
        <v>15443.115160457992</v>
      </c>
      <c r="K53" s="197">
        <v>15664.522148001379</v>
      </c>
      <c r="L53" s="197">
        <v>15888.506735961771</v>
      </c>
      <c r="M53" s="197">
        <v>16114.668951860667</v>
      </c>
      <c r="N53" s="197">
        <v>16342.342174900563</v>
      </c>
      <c r="O53" s="197">
        <v>16571.259756762465</v>
      </c>
      <c r="P53" s="197">
        <v>16800.932842194867</v>
      </c>
      <c r="Q53" s="197">
        <v>17030.828134559764</v>
      </c>
      <c r="R53" s="197">
        <v>17260.412337219168</v>
      </c>
      <c r="S53" s="197">
        <v>17489.063270762068</v>
      </c>
      <c r="T53" s="197">
        <v>17716.469845482967</v>
      </c>
    </row>
    <row r="54" spans="1:20" x14ac:dyDescent="0.2">
      <c r="A54" s="199">
        <v>92130</v>
      </c>
      <c r="B54" s="200" t="s">
        <v>301</v>
      </c>
      <c r="C54" s="197">
        <v>21091.540910934149</v>
      </c>
      <c r="D54" s="197">
        <v>25895.596606893352</v>
      </c>
      <c r="E54" s="197">
        <v>30693.221170729448</v>
      </c>
      <c r="F54" s="197">
        <v>32729.317600904425</v>
      </c>
      <c r="G54" s="197">
        <v>31476.533063323113</v>
      </c>
      <c r="H54" s="197">
        <v>29161.368047088774</v>
      </c>
      <c r="I54" s="197">
        <v>29192.236310890461</v>
      </c>
      <c r="J54" s="198">
        <v>31366.925367991993</v>
      </c>
      <c r="K54" s="197">
        <v>30795.133837656922</v>
      </c>
      <c r="L54" s="197">
        <v>32890.996212518105</v>
      </c>
      <c r="M54" s="197">
        <v>36462.573568010062</v>
      </c>
      <c r="N54" s="197">
        <v>31432.035170323492</v>
      </c>
      <c r="O54" s="197">
        <v>32862.512621456466</v>
      </c>
      <c r="P54" s="197">
        <v>30870.648474424994</v>
      </c>
      <c r="Q54" s="197">
        <v>34240.456019745412</v>
      </c>
      <c r="R54" s="197">
        <v>34484.620011962179</v>
      </c>
      <c r="S54" s="197">
        <v>30889.990819983133</v>
      </c>
      <c r="T54" s="197">
        <v>34288.827992240171</v>
      </c>
    </row>
    <row r="55" spans="1:20" ht="25.5" x14ac:dyDescent="0.2">
      <c r="A55" s="199">
        <v>92190</v>
      </c>
      <c r="B55" s="177" t="s">
        <v>302</v>
      </c>
      <c r="C55" s="197">
        <v>1560.3266545899853</v>
      </c>
      <c r="D55" s="197">
        <v>1595.1292789517604</v>
      </c>
      <c r="E55" s="197">
        <v>1724.5338823217141</v>
      </c>
      <c r="F55" s="197">
        <v>1672.8103967755828</v>
      </c>
      <c r="G55" s="197">
        <v>1659.5987250161784</v>
      </c>
      <c r="H55" s="197">
        <v>1664.1712370035402</v>
      </c>
      <c r="I55" s="197">
        <v>1708.6165150663403</v>
      </c>
      <c r="J55" s="198">
        <v>1790.915406007379</v>
      </c>
      <c r="K55" s="197">
        <v>1769.173605556711</v>
      </c>
      <c r="L55" s="197">
        <v>1774.2682799980282</v>
      </c>
      <c r="M55" s="197">
        <v>1790.5275494742261</v>
      </c>
      <c r="N55" s="197">
        <v>1750.6377868641821</v>
      </c>
      <c r="O55" s="197">
        <v>1784.3694131875247</v>
      </c>
      <c r="P55" s="197">
        <v>1785.2612200187798</v>
      </c>
      <c r="Q55" s="197">
        <v>1837.8391257245039</v>
      </c>
      <c r="R55" s="197">
        <v>1802.4469002979417</v>
      </c>
      <c r="S55" s="197">
        <v>1699.8800483204259</v>
      </c>
      <c r="T55" s="197">
        <v>1700.9248799623851</v>
      </c>
    </row>
    <row r="56" spans="1:20" ht="25.5" x14ac:dyDescent="0.2">
      <c r="A56" s="199">
        <v>92400</v>
      </c>
      <c r="B56" s="177" t="s">
        <v>303</v>
      </c>
      <c r="C56" s="197">
        <v>25094.425501428494</v>
      </c>
      <c r="D56" s="197">
        <v>25788.710728139838</v>
      </c>
      <c r="E56" s="197">
        <v>26252.930776353282</v>
      </c>
      <c r="F56" s="197">
        <v>26802.312629922169</v>
      </c>
      <c r="G56" s="197">
        <v>27361.39747637996</v>
      </c>
      <c r="H56" s="197">
        <v>27926.256004556759</v>
      </c>
      <c r="I56" s="197">
        <v>27471.658759208338</v>
      </c>
      <c r="J56" s="198">
        <v>27865.552156483245</v>
      </c>
      <c r="K56" s="197">
        <v>28265.058855429408</v>
      </c>
      <c r="L56" s="197">
        <v>28669.216575760343</v>
      </c>
      <c r="M56" s="197">
        <v>29077.30360726115</v>
      </c>
      <c r="N56" s="197">
        <v>29488.117099573719</v>
      </c>
      <c r="O56" s="197">
        <v>29901.175912554791</v>
      </c>
      <c r="P56" s="197">
        <v>30315.597955941743</v>
      </c>
      <c r="Q56" s="197">
        <v>30730.420949448067</v>
      </c>
      <c r="R56" s="197">
        <v>31144.682612787274</v>
      </c>
      <c r="S56" s="197">
        <v>31557.260285625089</v>
      </c>
      <c r="T56" s="197">
        <v>31968.575486898302</v>
      </c>
    </row>
    <row r="57" spans="1:20" ht="25.5" x14ac:dyDescent="0.2">
      <c r="A57" s="199">
        <v>93010</v>
      </c>
      <c r="B57" s="177" t="s">
        <v>304</v>
      </c>
      <c r="C57" s="197">
        <v>659.0657450517981</v>
      </c>
      <c r="D57" s="197">
        <v>677.3000580945461</v>
      </c>
      <c r="E57" s="197">
        <v>689.49206989917423</v>
      </c>
      <c r="F57" s="197">
        <v>703.92072301257997</v>
      </c>
      <c r="G57" s="197">
        <v>718.60421002274859</v>
      </c>
      <c r="H57" s="197">
        <v>733.43933373181733</v>
      </c>
      <c r="I57" s="197">
        <v>721.50004975868978</v>
      </c>
      <c r="J57" s="198">
        <v>731.84504232810286</v>
      </c>
      <c r="K57" s="197">
        <v>742.33745946589113</v>
      </c>
      <c r="L57" s="197">
        <v>752.95202838890464</v>
      </c>
      <c r="M57" s="197">
        <v>763.66979450978079</v>
      </c>
      <c r="N57" s="197">
        <v>774.45916684958183</v>
      </c>
      <c r="O57" s="197">
        <v>785.30750901673321</v>
      </c>
      <c r="P57" s="197">
        <v>796.19165429334691</v>
      </c>
      <c r="Q57" s="197">
        <v>807.08632989627324</v>
      </c>
      <c r="R57" s="197">
        <v>817.96626304236202</v>
      </c>
      <c r="S57" s="197">
        <v>828.80196881793825</v>
      </c>
      <c r="T57" s="197">
        <v>840.84241199051928</v>
      </c>
    </row>
    <row r="58" spans="1:20" x14ac:dyDescent="0.2">
      <c r="A58" s="199">
        <v>93020</v>
      </c>
      <c r="B58" s="177" t="s">
        <v>305</v>
      </c>
      <c r="C58" s="197">
        <v>2154.485999582585</v>
      </c>
      <c r="D58" s="197">
        <v>2214.0939711052429</v>
      </c>
      <c r="E58" s="197">
        <v>2253.9496591561406</v>
      </c>
      <c r="F58" s="197">
        <v>2301.1169279135588</v>
      </c>
      <c r="G58" s="197">
        <v>2349.1172487100444</v>
      </c>
      <c r="H58" s="197">
        <v>2397.6132698934125</v>
      </c>
      <c r="I58" s="197">
        <v>2358.5837491539869</v>
      </c>
      <c r="J58" s="198">
        <v>2392.4015311035473</v>
      </c>
      <c r="K58" s="197">
        <v>2426.7012439847995</v>
      </c>
      <c r="L58" s="197">
        <v>2461.4002710665964</v>
      </c>
      <c r="M58" s="197">
        <v>2496.436649800577</v>
      </c>
      <c r="N58" s="197">
        <v>2531.7071092728083</v>
      </c>
      <c r="O58" s="197">
        <v>2567.1703411177164</v>
      </c>
      <c r="P58" s="197">
        <v>2602.7506133317488</v>
      </c>
      <c r="Q58" s="197">
        <v>2638.3653091837596</v>
      </c>
      <c r="R58" s="197">
        <v>2673.9318119426016</v>
      </c>
      <c r="S58" s="197">
        <v>2709.3537354219357</v>
      </c>
      <c r="T58" s="197">
        <v>2745.7959775642094</v>
      </c>
    </row>
    <row r="59" spans="1:20" x14ac:dyDescent="0.2">
      <c r="A59" s="199">
        <v>93030</v>
      </c>
      <c r="B59" s="177" t="s">
        <v>306</v>
      </c>
      <c r="C59" s="197">
        <v>5520.0439584503038</v>
      </c>
      <c r="D59" s="197">
        <v>5415.0252862324614</v>
      </c>
      <c r="E59" s="197">
        <v>5392.0524516848091</v>
      </c>
      <c r="F59" s="197">
        <v>5904.0184787467861</v>
      </c>
      <c r="G59" s="197">
        <v>6242.0473299479654</v>
      </c>
      <c r="H59" s="197">
        <v>6058.2646535667418</v>
      </c>
      <c r="I59" s="197">
        <v>6251.8928304683886</v>
      </c>
      <c r="J59" s="198">
        <v>6475.0575089313006</v>
      </c>
      <c r="K59" s="197">
        <v>6857.0859019582467</v>
      </c>
      <c r="L59" s="197">
        <v>6557.1033466014896</v>
      </c>
      <c r="M59" s="197">
        <v>6350.3478356726146</v>
      </c>
      <c r="N59" s="197">
        <v>7147.8333778268498</v>
      </c>
      <c r="O59" s="197">
        <v>7331.6160542080715</v>
      </c>
      <c r="P59" s="197">
        <v>7302.0795526468037</v>
      </c>
      <c r="Q59" s="197">
        <v>7659.7994048888268</v>
      </c>
      <c r="R59" s="197">
        <v>7489.144062534835</v>
      </c>
      <c r="S59" s="197">
        <v>9317.1253258266406</v>
      </c>
      <c r="T59" s="197">
        <v>11593.21181197075</v>
      </c>
    </row>
    <row r="60" spans="1:20" s="23" customFormat="1" ht="15.75" thickBot="1" x14ac:dyDescent="0.3">
      <c r="A60" s="261"/>
      <c r="B60" s="262"/>
      <c r="C60" s="263"/>
      <c r="D60" s="263"/>
      <c r="E60" s="263"/>
      <c r="F60" s="263"/>
      <c r="G60" s="263"/>
      <c r="H60" s="263"/>
      <c r="I60" s="263"/>
      <c r="J60" s="264"/>
      <c r="K60" s="263"/>
      <c r="L60" s="263"/>
      <c r="M60" s="263"/>
      <c r="N60" s="263"/>
      <c r="O60" s="263"/>
      <c r="P60" s="263"/>
      <c r="Q60" s="263"/>
      <c r="R60" s="263"/>
      <c r="S60" s="263"/>
      <c r="T60" s="263"/>
    </row>
    <row r="61" spans="1:20" x14ac:dyDescent="0.2">
      <c r="A61" s="176" t="s">
        <v>311</v>
      </c>
      <c r="B61" s="258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</row>
    <row r="62" spans="1:20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</row>
    <row r="63" spans="1:20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</row>
    <row r="64" spans="1:20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</row>
    <row r="65" spans="1:20" x14ac:dyDescent="0.2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</row>
    <row r="66" spans="1:20" x14ac:dyDescent="0.2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</row>
    <row r="67" spans="1:20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</row>
    <row r="68" spans="1:20" x14ac:dyDescent="0.2">
      <c r="A68" s="26"/>
      <c r="B68" s="25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</row>
    <row r="69" spans="1:20" x14ac:dyDescent="0.2">
      <c r="A69" s="26"/>
      <c r="B69" s="25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</row>
    <row r="70" spans="1:20" x14ac:dyDescent="0.2">
      <c r="A70" s="26"/>
      <c r="B70" s="25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</row>
    <row r="71" spans="1:20" x14ac:dyDescent="0.2">
      <c r="A71" s="26"/>
      <c r="B71" s="25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</row>
    <row r="72" spans="1:20" x14ac:dyDescent="0.2">
      <c r="A72" s="26"/>
      <c r="B72" s="25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</row>
    <row r="73" spans="1:20" x14ac:dyDescent="0.2">
      <c r="A73" s="26"/>
      <c r="B73" s="25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</row>
    <row r="74" spans="1:20" x14ac:dyDescent="0.2">
      <c r="A74" s="26"/>
      <c r="B74" s="25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</row>
    <row r="75" spans="1:20" ht="14.25" x14ac:dyDescent="0.2">
      <c r="A75" s="26"/>
      <c r="B75" s="25"/>
      <c r="C75" s="23"/>
      <c r="D75" s="23"/>
      <c r="E75" s="23"/>
      <c r="F75" s="23"/>
      <c r="G75" s="23"/>
      <c r="H75" s="265"/>
      <c r="I75" s="265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</row>
    <row r="76" spans="1:20" ht="14.25" x14ac:dyDescent="0.2">
      <c r="A76" s="26"/>
      <c r="B76" s="25"/>
      <c r="C76" s="23"/>
      <c r="D76" s="23"/>
      <c r="E76" s="23"/>
      <c r="F76" s="23"/>
      <c r="G76" s="23"/>
      <c r="H76" s="265"/>
      <c r="I76" s="265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</row>
    <row r="77" spans="1:20" ht="14.25" x14ac:dyDescent="0.2">
      <c r="A77" s="26"/>
      <c r="B77" s="25"/>
      <c r="C77" s="23"/>
      <c r="D77" s="23"/>
      <c r="E77" s="23"/>
      <c r="F77" s="23"/>
      <c r="G77" s="23"/>
      <c r="H77" s="265"/>
      <c r="I77" s="265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</row>
    <row r="78" spans="1:20" ht="14.25" x14ac:dyDescent="0.2">
      <c r="A78" s="26"/>
      <c r="B78" s="25"/>
      <c r="C78" s="23"/>
      <c r="D78" s="23"/>
      <c r="E78" s="23"/>
      <c r="F78" s="23"/>
      <c r="G78" s="23"/>
      <c r="H78" s="265"/>
      <c r="I78" s="265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</row>
    <row r="79" spans="1:20" ht="14.25" x14ac:dyDescent="0.2">
      <c r="A79" s="25"/>
      <c r="B79" s="25"/>
      <c r="C79" s="23"/>
      <c r="D79" s="23"/>
      <c r="E79" s="23"/>
      <c r="F79" s="23"/>
      <c r="G79" s="23"/>
      <c r="H79" s="265"/>
      <c r="I79" s="265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</row>
    <row r="80" spans="1:20" ht="14.25" x14ac:dyDescent="0.2">
      <c r="A80" s="58"/>
      <c r="B80" s="266"/>
      <c r="C80" s="23"/>
      <c r="D80" s="23"/>
      <c r="E80" s="23"/>
      <c r="F80" s="42"/>
      <c r="G80" s="42"/>
      <c r="H80" s="42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</row>
    <row r="81" spans="1:20" x14ac:dyDescent="0.2">
      <c r="A81" s="58"/>
      <c r="B81" s="266"/>
      <c r="C81" s="267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</row>
    <row r="82" spans="1:20" x14ac:dyDescent="0.2">
      <c r="A82" s="23"/>
      <c r="B82" s="258"/>
      <c r="C82" s="268"/>
      <c r="D82" s="268"/>
      <c r="E82" s="268"/>
      <c r="F82" s="268"/>
      <c r="G82" s="268"/>
      <c r="H82" s="268"/>
      <c r="I82" s="268"/>
      <c r="J82" s="268"/>
      <c r="K82" s="268"/>
      <c r="L82" s="268"/>
      <c r="M82" s="268"/>
      <c r="N82" s="268"/>
      <c r="O82" s="268"/>
      <c r="P82" s="268"/>
      <c r="Q82" s="268"/>
      <c r="R82" s="268"/>
      <c r="S82" s="23"/>
      <c r="T82" s="23"/>
    </row>
    <row r="83" spans="1:20" x14ac:dyDescent="0.2">
      <c r="A83" s="269"/>
      <c r="B83" s="270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</row>
    <row r="84" spans="1:20" ht="14.25" x14ac:dyDescent="0.2">
      <c r="A84" s="23"/>
      <c r="B84" s="258"/>
      <c r="C84" s="23"/>
      <c r="D84" s="23"/>
      <c r="E84" s="23"/>
      <c r="F84" s="23"/>
      <c r="G84" s="23"/>
      <c r="H84" s="23"/>
      <c r="I84" s="23"/>
      <c r="J84" s="271"/>
      <c r="K84" s="271"/>
      <c r="L84" s="272"/>
      <c r="M84" s="23"/>
      <c r="N84" s="23"/>
      <c r="O84" s="23"/>
      <c r="P84" s="23"/>
      <c r="Q84" s="23"/>
      <c r="R84" s="23"/>
      <c r="S84" s="23"/>
      <c r="T84" s="23"/>
    </row>
    <row r="85" spans="1:20" ht="14.25" x14ac:dyDescent="0.2">
      <c r="A85" s="273"/>
      <c r="B85" s="274"/>
      <c r="C85" s="275"/>
      <c r="D85" s="276"/>
      <c r="E85" s="276"/>
      <c r="F85" s="276"/>
      <c r="G85" s="276"/>
      <c r="H85" s="276"/>
      <c r="I85" s="276"/>
      <c r="J85" s="276"/>
      <c r="K85" s="276"/>
      <c r="L85" s="276"/>
      <c r="M85" s="276"/>
      <c r="N85" s="276"/>
      <c r="O85" s="276"/>
      <c r="P85" s="276"/>
      <c r="Q85" s="276"/>
      <c r="R85" s="276"/>
      <c r="S85" s="23"/>
      <c r="T85" s="23"/>
    </row>
    <row r="86" spans="1:20" x14ac:dyDescent="0.2">
      <c r="A86" s="23"/>
      <c r="B86" s="258"/>
      <c r="C86" s="277"/>
      <c r="D86" s="277"/>
      <c r="E86" s="277"/>
      <c r="F86" s="277"/>
      <c r="G86" s="277"/>
      <c r="H86" s="277"/>
      <c r="I86" s="277"/>
      <c r="J86" s="277"/>
      <c r="K86" s="277"/>
      <c r="L86" s="277"/>
      <c r="M86" s="277"/>
      <c r="N86" s="277"/>
      <c r="O86" s="277"/>
      <c r="P86" s="277"/>
      <c r="Q86" s="277"/>
      <c r="R86" s="277"/>
      <c r="S86" s="277"/>
      <c r="T86" s="23"/>
    </row>
    <row r="87" spans="1:20" ht="14.25" x14ac:dyDescent="0.2">
      <c r="A87" s="23"/>
      <c r="B87" s="258"/>
      <c r="C87" s="278"/>
      <c r="D87" s="278"/>
      <c r="E87" s="278"/>
      <c r="F87" s="279"/>
      <c r="G87" s="278"/>
      <c r="H87" s="279"/>
      <c r="I87" s="278"/>
      <c r="J87" s="279"/>
      <c r="K87" s="279"/>
      <c r="L87" s="279"/>
      <c r="M87" s="279"/>
      <c r="N87" s="279"/>
      <c r="O87" s="279"/>
      <c r="P87" s="279"/>
      <c r="Q87" s="279"/>
      <c r="R87" s="279"/>
      <c r="S87" s="279"/>
      <c r="T87" s="23"/>
    </row>
    <row r="88" spans="1:20" x14ac:dyDescent="0.2">
      <c r="A88" s="23"/>
      <c r="B88" s="258"/>
      <c r="C88" s="280"/>
      <c r="D88" s="280"/>
      <c r="E88" s="280"/>
      <c r="F88" s="280"/>
      <c r="G88" s="280"/>
      <c r="H88" s="280"/>
      <c r="I88" s="280"/>
      <c r="J88" s="280"/>
      <c r="K88" s="280"/>
      <c r="L88" s="280"/>
      <c r="M88" s="280"/>
      <c r="N88" s="280"/>
      <c r="O88" s="280"/>
      <c r="P88" s="280"/>
      <c r="Q88" s="280"/>
      <c r="R88" s="280"/>
      <c r="S88" s="280"/>
      <c r="T88" s="23"/>
    </row>
    <row r="89" spans="1:20" x14ac:dyDescent="0.2">
      <c r="A89" s="23"/>
      <c r="B89" s="258"/>
      <c r="C89" s="277"/>
      <c r="D89" s="277"/>
      <c r="E89" s="277"/>
      <c r="F89" s="277"/>
      <c r="G89" s="277"/>
      <c r="H89" s="277"/>
      <c r="I89" s="277"/>
      <c r="J89" s="277"/>
      <c r="K89" s="277"/>
      <c r="L89" s="277"/>
      <c r="M89" s="277"/>
      <c r="N89" s="277"/>
      <c r="O89" s="277"/>
      <c r="P89" s="277"/>
      <c r="Q89" s="277"/>
      <c r="R89" s="277"/>
      <c r="S89" s="277"/>
      <c r="T89" s="23"/>
    </row>
    <row r="90" spans="1:20" x14ac:dyDescent="0.2">
      <c r="A90" s="269"/>
      <c r="B90" s="270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</row>
    <row r="91" spans="1:20" ht="14.25" x14ac:dyDescent="0.2">
      <c r="A91" s="23"/>
      <c r="B91" s="258"/>
      <c r="C91" s="281"/>
      <c r="D91" s="282"/>
      <c r="E91" s="283"/>
      <c r="F91" s="283"/>
      <c r="G91" s="283"/>
      <c r="H91" s="283"/>
      <c r="I91" s="283"/>
      <c r="J91" s="283"/>
      <c r="K91" s="283"/>
      <c r="L91" s="283"/>
      <c r="M91" s="283"/>
      <c r="N91" s="283"/>
      <c r="O91" s="283"/>
      <c r="P91" s="283"/>
      <c r="Q91" s="283"/>
      <c r="R91" s="283"/>
      <c r="S91" s="283"/>
      <c r="T91" s="23"/>
    </row>
    <row r="92" spans="1:20" x14ac:dyDescent="0.2">
      <c r="A92" s="23"/>
      <c r="B92" s="258"/>
      <c r="C92" s="284"/>
      <c r="D92" s="284"/>
      <c r="E92" s="284"/>
      <c r="F92" s="284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3"/>
    </row>
    <row r="93" spans="1:20" x14ac:dyDescent="0.2">
      <c r="A93" s="23"/>
      <c r="B93" s="258"/>
      <c r="C93" s="284"/>
      <c r="D93" s="284"/>
      <c r="E93" s="284"/>
      <c r="F93" s="284"/>
      <c r="G93" s="284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3"/>
    </row>
    <row r="94" spans="1:20" x14ac:dyDescent="0.2">
      <c r="A94" s="23"/>
      <c r="B94" s="258"/>
      <c r="C94" s="281"/>
      <c r="D94" s="281"/>
      <c r="E94" s="281"/>
      <c r="F94" s="281"/>
      <c r="G94" s="281"/>
      <c r="H94" s="281"/>
      <c r="I94" s="281"/>
      <c r="J94" s="281"/>
      <c r="K94" s="281"/>
      <c r="L94" s="281"/>
      <c r="M94" s="281"/>
      <c r="N94" s="281"/>
      <c r="O94" s="281"/>
      <c r="P94" s="281"/>
      <c r="Q94" s="281"/>
      <c r="R94" s="281"/>
      <c r="S94" s="281"/>
      <c r="T94" s="23"/>
    </row>
    <row r="95" spans="1:20" x14ac:dyDescent="0.2">
      <c r="A95" s="23"/>
      <c r="B95" s="258"/>
      <c r="C95" s="260"/>
      <c r="D95" s="260"/>
      <c r="E95" s="260"/>
      <c r="F95" s="260"/>
      <c r="G95" s="260"/>
      <c r="H95" s="260"/>
      <c r="I95" s="260"/>
      <c r="J95" s="260"/>
      <c r="K95" s="260"/>
      <c r="L95" s="260"/>
      <c r="M95" s="260"/>
      <c r="N95" s="260"/>
      <c r="O95" s="260"/>
      <c r="P95" s="260"/>
      <c r="Q95" s="260"/>
      <c r="R95" s="260"/>
      <c r="S95" s="260"/>
      <c r="T95" s="23"/>
    </row>
    <row r="96" spans="1:20" x14ac:dyDescent="0.2">
      <c r="A96" s="23"/>
      <c r="B96" s="258"/>
      <c r="C96" s="284"/>
      <c r="D96" s="284"/>
      <c r="E96" s="284"/>
      <c r="F96" s="284"/>
      <c r="G96" s="284"/>
      <c r="H96" s="284"/>
      <c r="I96" s="284"/>
      <c r="J96" s="284"/>
      <c r="K96" s="284"/>
      <c r="L96" s="284"/>
      <c r="M96" s="284"/>
      <c r="N96" s="284"/>
      <c r="O96" s="284"/>
      <c r="P96" s="284"/>
      <c r="Q96" s="284"/>
      <c r="R96" s="284"/>
      <c r="S96" s="284"/>
      <c r="T96" s="23"/>
    </row>
    <row r="97" spans="1:20" ht="14.25" x14ac:dyDescent="0.2">
      <c r="A97" s="269"/>
      <c r="B97" s="270"/>
      <c r="C97" s="285"/>
      <c r="D97" s="286"/>
      <c r="E97" s="285"/>
      <c r="F97" s="285"/>
      <c r="G97" s="285"/>
      <c r="H97" s="285"/>
      <c r="I97" s="285"/>
      <c r="J97" s="285"/>
      <c r="K97" s="285"/>
      <c r="L97" s="285"/>
      <c r="M97" s="285"/>
      <c r="N97" s="285"/>
      <c r="O97" s="285"/>
      <c r="P97" s="285"/>
      <c r="Q97" s="285"/>
      <c r="R97" s="285"/>
      <c r="S97" s="285"/>
      <c r="T97" s="23"/>
    </row>
    <row r="98" spans="1:20" x14ac:dyDescent="0.2">
      <c r="A98" s="23"/>
      <c r="B98" s="258"/>
      <c r="C98" s="287"/>
      <c r="D98" s="287"/>
      <c r="E98" s="287"/>
      <c r="F98" s="287"/>
      <c r="G98" s="287"/>
      <c r="H98" s="287"/>
      <c r="I98" s="287"/>
      <c r="J98" s="287"/>
      <c r="K98" s="287"/>
      <c r="L98" s="287"/>
      <c r="M98" s="287"/>
      <c r="N98" s="287"/>
      <c r="O98" s="287"/>
      <c r="P98" s="287"/>
      <c r="Q98" s="287"/>
      <c r="R98" s="287"/>
      <c r="S98" s="287"/>
      <c r="T98" s="23"/>
    </row>
    <row r="99" spans="1:20" x14ac:dyDescent="0.2">
      <c r="A99" s="23"/>
      <c r="B99" s="258"/>
      <c r="C99" s="287"/>
      <c r="D99" s="287"/>
      <c r="E99" s="287"/>
      <c r="F99" s="287"/>
      <c r="G99" s="287"/>
      <c r="H99" s="287"/>
      <c r="I99" s="287"/>
      <c r="J99" s="287"/>
      <c r="K99" s="287"/>
      <c r="L99" s="287"/>
      <c r="M99" s="287"/>
      <c r="N99" s="287"/>
      <c r="O99" s="287"/>
      <c r="P99" s="287"/>
      <c r="Q99" s="287"/>
      <c r="R99" s="287"/>
      <c r="S99" s="287"/>
      <c r="T99" s="23"/>
    </row>
    <row r="100" spans="1:20" x14ac:dyDescent="0.2">
      <c r="A100" s="23"/>
      <c r="B100" s="258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8"/>
      <c r="T100" s="23"/>
    </row>
    <row r="101" spans="1:20" x14ac:dyDescent="0.2">
      <c r="A101" s="23"/>
      <c r="B101" s="258"/>
      <c r="C101" s="289"/>
      <c r="D101" s="289"/>
      <c r="E101" s="289"/>
      <c r="F101" s="289"/>
      <c r="G101" s="289"/>
      <c r="H101" s="289"/>
      <c r="I101" s="289"/>
      <c r="J101" s="289"/>
      <c r="K101" s="289"/>
      <c r="L101" s="289"/>
      <c r="M101" s="289"/>
      <c r="N101" s="289"/>
      <c r="O101" s="289"/>
      <c r="P101" s="289"/>
      <c r="Q101" s="289"/>
      <c r="R101" s="289"/>
      <c r="S101" s="289"/>
      <c r="T101" s="23"/>
    </row>
    <row r="102" spans="1:20" x14ac:dyDescent="0.2">
      <c r="A102" s="23"/>
      <c r="B102" s="258"/>
      <c r="C102" s="287"/>
      <c r="D102" s="287"/>
      <c r="E102" s="287"/>
      <c r="F102" s="287"/>
      <c r="G102" s="287"/>
      <c r="H102" s="287"/>
      <c r="I102" s="287"/>
      <c r="J102" s="287"/>
      <c r="K102" s="287"/>
      <c r="L102" s="287"/>
      <c r="M102" s="287"/>
      <c r="N102" s="287"/>
      <c r="O102" s="287"/>
      <c r="P102" s="287"/>
      <c r="Q102" s="287"/>
      <c r="R102" s="287"/>
      <c r="S102" s="287"/>
      <c r="T102" s="23"/>
    </row>
    <row r="103" spans="1:20" ht="14.25" x14ac:dyDescent="0.2">
      <c r="A103" s="269"/>
      <c r="B103" s="270"/>
      <c r="C103" s="290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</row>
    <row r="104" spans="1:20" ht="14.25" x14ac:dyDescent="0.2">
      <c r="A104" s="23"/>
      <c r="B104" s="258"/>
      <c r="C104" s="283"/>
      <c r="D104" s="279"/>
      <c r="E104" s="283"/>
      <c r="F104" s="283"/>
      <c r="G104" s="283"/>
      <c r="H104" s="283"/>
      <c r="I104" s="283"/>
      <c r="J104" s="283"/>
      <c r="K104" s="283"/>
      <c r="L104" s="283"/>
      <c r="M104" s="283"/>
      <c r="N104" s="283"/>
      <c r="O104" s="283"/>
      <c r="P104" s="283"/>
      <c r="Q104" s="283"/>
      <c r="R104" s="283"/>
      <c r="S104" s="283"/>
      <c r="T104" s="23"/>
    </row>
    <row r="105" spans="1:20" x14ac:dyDescent="0.2">
      <c r="A105" s="23"/>
      <c r="B105" s="258"/>
      <c r="C105" s="284"/>
      <c r="D105" s="284"/>
      <c r="E105" s="284"/>
      <c r="F105" s="284"/>
      <c r="G105" s="284"/>
      <c r="H105" s="284"/>
      <c r="I105" s="284"/>
      <c r="J105" s="284"/>
      <c r="K105" s="284"/>
      <c r="L105" s="284"/>
      <c r="M105" s="284"/>
      <c r="N105" s="284"/>
      <c r="O105" s="284"/>
      <c r="P105" s="284"/>
      <c r="Q105" s="284"/>
      <c r="R105" s="284"/>
      <c r="S105" s="284"/>
      <c r="T105" s="23"/>
    </row>
    <row r="106" spans="1:20" x14ac:dyDescent="0.2">
      <c r="A106" s="23"/>
      <c r="B106" s="258"/>
      <c r="C106" s="284"/>
      <c r="D106" s="284"/>
      <c r="E106" s="284"/>
      <c r="F106" s="284"/>
      <c r="G106" s="284"/>
      <c r="H106" s="284"/>
      <c r="I106" s="284"/>
      <c r="J106" s="284"/>
      <c r="K106" s="284"/>
      <c r="L106" s="284"/>
      <c r="M106" s="284"/>
      <c r="N106" s="284"/>
      <c r="O106" s="284"/>
      <c r="P106" s="284"/>
      <c r="Q106" s="284"/>
      <c r="R106" s="284"/>
      <c r="S106" s="284"/>
      <c r="T106" s="23"/>
    </row>
    <row r="107" spans="1:20" x14ac:dyDescent="0.2">
      <c r="A107" s="23"/>
      <c r="B107" s="258"/>
      <c r="C107" s="278"/>
      <c r="D107" s="278"/>
      <c r="E107" s="278"/>
      <c r="F107" s="278"/>
      <c r="G107" s="278"/>
      <c r="H107" s="278"/>
      <c r="I107" s="278"/>
      <c r="J107" s="278"/>
      <c r="K107" s="278"/>
      <c r="L107" s="278"/>
      <c r="M107" s="278"/>
      <c r="N107" s="278"/>
      <c r="O107" s="278"/>
      <c r="P107" s="278"/>
      <c r="Q107" s="278"/>
      <c r="R107" s="278"/>
      <c r="S107" s="278"/>
      <c r="T107" s="23"/>
    </row>
    <row r="108" spans="1:20" x14ac:dyDescent="0.2">
      <c r="A108" s="23"/>
      <c r="B108" s="258"/>
      <c r="C108" s="284"/>
      <c r="D108" s="284"/>
      <c r="E108" s="284"/>
      <c r="F108" s="284"/>
      <c r="G108" s="284"/>
      <c r="H108" s="284"/>
      <c r="I108" s="284"/>
      <c r="J108" s="284"/>
      <c r="K108" s="284"/>
      <c r="L108" s="284"/>
      <c r="M108" s="284"/>
      <c r="N108" s="284"/>
      <c r="O108" s="284"/>
      <c r="P108" s="284"/>
      <c r="Q108" s="284"/>
      <c r="R108" s="284"/>
      <c r="S108" s="284"/>
      <c r="T108" s="23"/>
    </row>
    <row r="109" spans="1:20" x14ac:dyDescent="0.2">
      <c r="A109" s="23"/>
      <c r="B109" s="258"/>
      <c r="C109" s="284"/>
      <c r="D109" s="284"/>
      <c r="E109" s="284"/>
      <c r="F109" s="284"/>
      <c r="G109" s="284"/>
      <c r="H109" s="284"/>
      <c r="I109" s="284"/>
      <c r="J109" s="284"/>
      <c r="K109" s="284"/>
      <c r="L109" s="284"/>
      <c r="M109" s="284"/>
      <c r="N109" s="284"/>
      <c r="O109" s="284"/>
      <c r="P109" s="284"/>
      <c r="Q109" s="284"/>
      <c r="R109" s="284"/>
      <c r="S109" s="284"/>
      <c r="T109" s="23"/>
    </row>
    <row r="110" spans="1:20" x14ac:dyDescent="0.2">
      <c r="A110" s="269"/>
      <c r="B110" s="270"/>
      <c r="C110" s="291"/>
      <c r="D110" s="291"/>
      <c r="E110" s="291"/>
      <c r="F110" s="291"/>
      <c r="G110" s="291"/>
      <c r="H110" s="291"/>
      <c r="I110" s="291"/>
      <c r="J110" s="291"/>
      <c r="K110" s="291"/>
      <c r="L110" s="291"/>
      <c r="M110" s="291"/>
      <c r="N110" s="291"/>
      <c r="O110" s="291"/>
      <c r="P110" s="291"/>
      <c r="Q110" s="291"/>
      <c r="R110" s="291"/>
      <c r="S110" s="291"/>
      <c r="T110" s="23"/>
    </row>
    <row r="111" spans="1:20" ht="14.25" x14ac:dyDescent="0.2">
      <c r="A111" s="23"/>
      <c r="B111" s="258"/>
      <c r="C111" s="283"/>
      <c r="D111" s="279"/>
      <c r="E111" s="283"/>
      <c r="F111" s="283"/>
      <c r="G111" s="283"/>
      <c r="H111" s="283"/>
      <c r="I111" s="283"/>
      <c r="J111" s="283"/>
      <c r="K111" s="283"/>
      <c r="L111" s="283"/>
      <c r="M111" s="283"/>
      <c r="N111" s="283"/>
      <c r="O111" s="283"/>
      <c r="P111" s="283"/>
      <c r="Q111" s="283"/>
      <c r="R111" s="283"/>
      <c r="S111" s="283"/>
      <c r="T111" s="23"/>
    </row>
    <row r="112" spans="1:20" x14ac:dyDescent="0.2">
      <c r="A112" s="23"/>
      <c r="B112" s="258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284"/>
      <c r="R112" s="284"/>
      <c r="S112" s="284"/>
      <c r="T112" s="23"/>
    </row>
    <row r="113" spans="1:20" x14ac:dyDescent="0.2">
      <c r="A113" s="23"/>
      <c r="B113" s="258"/>
      <c r="C113" s="278"/>
      <c r="D113" s="278"/>
      <c r="E113" s="278"/>
      <c r="F113" s="278"/>
      <c r="G113" s="278"/>
      <c r="H113" s="278"/>
      <c r="I113" s="278"/>
      <c r="J113" s="278"/>
      <c r="K113" s="278"/>
      <c r="L113" s="278"/>
      <c r="M113" s="278"/>
      <c r="N113" s="278"/>
      <c r="O113" s="278"/>
      <c r="P113" s="278"/>
      <c r="Q113" s="278"/>
      <c r="R113" s="278"/>
      <c r="S113" s="278"/>
      <c r="T113" s="23"/>
    </row>
    <row r="114" spans="1:20" x14ac:dyDescent="0.2">
      <c r="A114" s="23"/>
      <c r="B114" s="258"/>
      <c r="C114" s="175"/>
      <c r="D114" s="175"/>
      <c r="E114" s="175"/>
      <c r="F114" s="175"/>
      <c r="G114" s="175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23"/>
    </row>
    <row r="115" spans="1:20" x14ac:dyDescent="0.2">
      <c r="A115" s="23"/>
      <c r="B115" s="258"/>
      <c r="C115" s="284"/>
      <c r="D115" s="284"/>
      <c r="E115" s="284"/>
      <c r="F115" s="284"/>
      <c r="G115" s="284"/>
      <c r="H115" s="284"/>
      <c r="I115" s="284"/>
      <c r="J115" s="284"/>
      <c r="K115" s="284"/>
      <c r="L115" s="284"/>
      <c r="M115" s="284"/>
      <c r="N115" s="284"/>
      <c r="O115" s="284"/>
      <c r="P115" s="284"/>
      <c r="Q115" s="284"/>
      <c r="R115" s="284"/>
      <c r="S115" s="284"/>
      <c r="T115" s="23"/>
    </row>
    <row r="116" spans="1:20" ht="14.25" x14ac:dyDescent="0.2">
      <c r="A116" s="269"/>
      <c r="B116" s="270"/>
      <c r="C116" s="23"/>
      <c r="D116" s="23"/>
      <c r="E116" s="292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</row>
    <row r="117" spans="1:20" x14ac:dyDescent="0.2">
      <c r="A117" s="23"/>
      <c r="B117" s="258"/>
      <c r="C117" s="284"/>
      <c r="D117" s="284"/>
      <c r="E117" s="284"/>
      <c r="F117" s="284"/>
      <c r="G117" s="284"/>
      <c r="H117" s="284"/>
      <c r="I117" s="284"/>
      <c r="J117" s="284"/>
      <c r="K117" s="284"/>
      <c r="L117" s="284"/>
      <c r="M117" s="284"/>
      <c r="N117" s="284"/>
      <c r="O117" s="284"/>
      <c r="P117" s="284"/>
      <c r="Q117" s="284"/>
      <c r="R117" s="284"/>
      <c r="S117" s="284"/>
      <c r="T117" s="23"/>
    </row>
    <row r="118" spans="1:20" ht="14.25" x14ac:dyDescent="0.2">
      <c r="A118" s="23"/>
      <c r="B118" s="258"/>
      <c r="C118" s="283"/>
      <c r="D118" s="279"/>
      <c r="E118" s="279"/>
      <c r="F118" s="279"/>
      <c r="G118" s="279"/>
      <c r="H118" s="279"/>
      <c r="I118" s="279"/>
      <c r="J118" s="279"/>
      <c r="K118" s="279"/>
      <c r="L118" s="279"/>
      <c r="M118" s="279"/>
      <c r="N118" s="279"/>
      <c r="O118" s="279"/>
      <c r="P118" s="279"/>
      <c r="Q118" s="279"/>
      <c r="R118" s="279"/>
      <c r="S118" s="279"/>
      <c r="T118" s="23"/>
    </row>
    <row r="119" spans="1:20" x14ac:dyDescent="0.2">
      <c r="A119" s="23"/>
      <c r="B119" s="258"/>
      <c r="C119" s="284"/>
      <c r="D119" s="284"/>
      <c r="E119" s="284"/>
      <c r="F119" s="284"/>
      <c r="G119" s="284"/>
      <c r="H119" s="284"/>
      <c r="I119" s="284"/>
      <c r="J119" s="284"/>
      <c r="K119" s="284"/>
      <c r="L119" s="284"/>
      <c r="M119" s="284"/>
      <c r="N119" s="284"/>
      <c r="O119" s="284"/>
      <c r="P119" s="284"/>
      <c r="Q119" s="284"/>
      <c r="R119" s="284"/>
      <c r="S119" s="284"/>
      <c r="T119" s="23"/>
    </row>
    <row r="120" spans="1:20" ht="14.25" x14ac:dyDescent="0.2">
      <c r="A120" s="23"/>
      <c r="B120" s="258"/>
      <c r="C120" s="281"/>
      <c r="D120" s="281"/>
      <c r="E120" s="281"/>
      <c r="F120" s="279"/>
      <c r="G120" s="281"/>
      <c r="H120" s="279"/>
      <c r="I120" s="281"/>
      <c r="J120" s="279"/>
      <c r="K120" s="279"/>
      <c r="L120" s="279"/>
      <c r="M120" s="279"/>
      <c r="N120" s="279"/>
      <c r="O120" s="279"/>
      <c r="P120" s="279"/>
      <c r="Q120" s="279"/>
      <c r="R120" s="279"/>
      <c r="S120" s="279"/>
      <c r="T120" s="23"/>
    </row>
    <row r="121" spans="1:20" x14ac:dyDescent="0.2">
      <c r="A121" s="23"/>
      <c r="B121" s="258"/>
      <c r="C121" s="267"/>
      <c r="D121" s="267"/>
      <c r="E121" s="267"/>
      <c r="F121" s="267"/>
      <c r="G121" s="267"/>
      <c r="H121" s="267"/>
      <c r="I121" s="267"/>
      <c r="J121" s="267"/>
      <c r="K121" s="267"/>
      <c r="L121" s="267"/>
      <c r="M121" s="267"/>
      <c r="N121" s="267"/>
      <c r="O121" s="267"/>
      <c r="P121" s="267"/>
      <c r="Q121" s="267"/>
      <c r="R121" s="267"/>
      <c r="S121" s="267"/>
      <c r="T121" s="23"/>
    </row>
    <row r="122" spans="1:20" x14ac:dyDescent="0.2">
      <c r="A122" s="23"/>
      <c r="B122" s="258"/>
      <c r="C122" s="260"/>
      <c r="D122" s="260"/>
      <c r="E122" s="260"/>
      <c r="F122" s="260"/>
      <c r="G122" s="260"/>
      <c r="H122" s="260"/>
      <c r="I122" s="260"/>
      <c r="J122" s="260"/>
      <c r="K122" s="260"/>
      <c r="L122" s="260"/>
      <c r="M122" s="260"/>
      <c r="N122" s="260"/>
      <c r="O122" s="260"/>
      <c r="P122" s="260"/>
      <c r="Q122" s="260"/>
      <c r="R122" s="260"/>
      <c r="S122" s="260"/>
      <c r="T122" s="23"/>
    </row>
    <row r="123" spans="1:20" x14ac:dyDescent="0.2">
      <c r="A123" s="269"/>
      <c r="B123" s="270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</row>
    <row r="124" spans="1:20" ht="14.25" x14ac:dyDescent="0.2">
      <c r="A124" s="23"/>
      <c r="B124" s="258"/>
      <c r="C124" s="283"/>
      <c r="D124" s="279"/>
      <c r="E124" s="283"/>
      <c r="F124" s="283"/>
      <c r="G124" s="283"/>
      <c r="H124" s="283"/>
      <c r="I124" s="283"/>
      <c r="J124" s="283"/>
      <c r="K124" s="283"/>
      <c r="L124" s="283"/>
      <c r="M124" s="283"/>
      <c r="N124" s="283"/>
      <c r="O124" s="283"/>
      <c r="P124" s="283"/>
      <c r="Q124" s="283"/>
      <c r="R124" s="283"/>
      <c r="S124" s="283"/>
      <c r="T124" s="23"/>
    </row>
    <row r="125" spans="1:20" x14ac:dyDescent="0.2">
      <c r="A125" s="23"/>
      <c r="B125" s="258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</row>
    <row r="126" spans="1:20" x14ac:dyDescent="0.2">
      <c r="A126" s="23"/>
      <c r="B126" s="258"/>
      <c r="C126" s="287"/>
      <c r="D126" s="287"/>
      <c r="E126" s="287"/>
      <c r="F126" s="287"/>
      <c r="G126" s="287"/>
      <c r="H126" s="287"/>
      <c r="I126" s="287"/>
      <c r="J126" s="287"/>
      <c r="K126" s="287"/>
      <c r="L126" s="287"/>
      <c r="M126" s="287"/>
      <c r="N126" s="287"/>
      <c r="O126" s="287"/>
      <c r="P126" s="287"/>
      <c r="Q126" s="287"/>
      <c r="R126" s="287"/>
      <c r="S126" s="287"/>
      <c r="T126" s="23"/>
    </row>
    <row r="127" spans="1:20" x14ac:dyDescent="0.2">
      <c r="A127" s="23"/>
      <c r="B127" s="258"/>
      <c r="C127" s="288"/>
      <c r="D127" s="288"/>
      <c r="E127" s="288"/>
      <c r="F127" s="288"/>
      <c r="G127" s="288"/>
      <c r="H127" s="288"/>
      <c r="I127" s="288"/>
      <c r="J127" s="288"/>
      <c r="K127" s="288"/>
      <c r="L127" s="288"/>
      <c r="M127" s="288"/>
      <c r="N127" s="288"/>
      <c r="O127" s="288"/>
      <c r="P127" s="288"/>
      <c r="Q127" s="288"/>
      <c r="R127" s="288"/>
      <c r="S127" s="288"/>
      <c r="T127" s="23"/>
    </row>
    <row r="128" spans="1:20" x14ac:dyDescent="0.2">
      <c r="A128" s="23"/>
      <c r="B128" s="258"/>
      <c r="C128" s="289"/>
      <c r="D128" s="289"/>
      <c r="E128" s="289"/>
      <c r="F128" s="289"/>
      <c r="G128" s="289"/>
      <c r="H128" s="289"/>
      <c r="I128" s="289"/>
      <c r="J128" s="289"/>
      <c r="K128" s="289"/>
      <c r="L128" s="289"/>
      <c r="M128" s="289"/>
      <c r="N128" s="289"/>
      <c r="O128" s="289"/>
      <c r="P128" s="289"/>
      <c r="Q128" s="289"/>
      <c r="R128" s="289"/>
      <c r="S128" s="289"/>
      <c r="T128" s="23"/>
    </row>
    <row r="129" spans="1:20" x14ac:dyDescent="0.2">
      <c r="A129" s="23"/>
      <c r="B129" s="258"/>
      <c r="C129" s="289"/>
      <c r="D129" s="289"/>
      <c r="E129" s="289"/>
      <c r="F129" s="289"/>
      <c r="G129" s="289"/>
      <c r="H129" s="289"/>
      <c r="I129" s="289"/>
      <c r="J129" s="289"/>
      <c r="K129" s="289"/>
      <c r="L129" s="289"/>
      <c r="M129" s="289"/>
      <c r="N129" s="289"/>
      <c r="O129" s="289"/>
      <c r="P129" s="289"/>
      <c r="Q129" s="289"/>
      <c r="R129" s="289"/>
      <c r="S129" s="289"/>
      <c r="T129" s="23"/>
    </row>
    <row r="130" spans="1:20" x14ac:dyDescent="0.2">
      <c r="A130" s="23"/>
      <c r="B130" s="258"/>
      <c r="C130" s="289"/>
      <c r="D130" s="289"/>
      <c r="E130" s="289"/>
      <c r="F130" s="289"/>
      <c r="G130" s="289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</row>
    <row r="131" spans="1:20" x14ac:dyDescent="0.2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</row>
    <row r="132" spans="1:20" x14ac:dyDescent="0.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</row>
  </sheetData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T67"/>
  <sheetViews>
    <sheetView workbookViewId="0">
      <selection activeCell="A3" sqref="A3"/>
    </sheetView>
  </sheetViews>
  <sheetFormatPr baseColWidth="10" defaultRowHeight="12.75" x14ac:dyDescent="0.2"/>
  <cols>
    <col min="1" max="1" width="11" style="29"/>
    <col min="2" max="2" width="31.75" style="29" customWidth="1"/>
    <col min="3" max="10" width="11" style="29" customWidth="1"/>
    <col min="11" max="16384" width="11" style="29"/>
  </cols>
  <sheetData>
    <row r="1" spans="1:20" ht="13.5" thickBo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20" ht="13.5" thickBot="1" x14ac:dyDescent="0.25">
      <c r="A2" s="63"/>
      <c r="B2" s="37"/>
      <c r="C2" s="37"/>
      <c r="D2" s="37"/>
      <c r="E2" s="37"/>
      <c r="F2" s="37"/>
      <c r="G2" s="37"/>
      <c r="H2" s="37"/>
      <c r="I2" s="37"/>
      <c r="J2" s="93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0" ht="15" x14ac:dyDescent="0.2">
      <c r="A3" s="359" t="s">
        <v>359</v>
      </c>
      <c r="B3" s="23"/>
      <c r="C3" s="23"/>
      <c r="D3" s="23"/>
      <c r="E3" s="23"/>
      <c r="F3" s="23"/>
      <c r="G3" s="23"/>
      <c r="H3" s="23"/>
      <c r="I3" s="23"/>
      <c r="J3" s="94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5" x14ac:dyDescent="0.25">
      <c r="A4" s="210" t="s">
        <v>155</v>
      </c>
      <c r="B4" s="23"/>
      <c r="C4" s="23"/>
      <c r="D4" s="23"/>
      <c r="E4" s="23"/>
      <c r="F4" s="23"/>
      <c r="G4" s="23"/>
      <c r="H4" s="23"/>
      <c r="I4" s="23"/>
      <c r="J4" s="94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x14ac:dyDescent="0.2">
      <c r="A5" s="211" t="s">
        <v>344</v>
      </c>
      <c r="B5" s="23"/>
      <c r="C5" s="23"/>
      <c r="D5" s="23"/>
      <c r="E5" s="23"/>
      <c r="F5" s="23"/>
      <c r="G5" s="23"/>
      <c r="H5" s="23"/>
      <c r="I5" s="23"/>
      <c r="J5" s="94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5" x14ac:dyDescent="0.25">
      <c r="A6" s="210" t="s">
        <v>156</v>
      </c>
      <c r="B6" s="23"/>
      <c r="C6" s="23"/>
      <c r="D6" s="23"/>
      <c r="E6" s="23"/>
      <c r="F6" s="23"/>
      <c r="G6" s="23"/>
      <c r="H6" s="23"/>
      <c r="I6" s="23"/>
      <c r="J6" s="94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ht="15" x14ac:dyDescent="0.25">
      <c r="A7" s="210" t="s">
        <v>157</v>
      </c>
      <c r="B7" s="23"/>
      <c r="C7" s="23"/>
      <c r="D7" s="23"/>
      <c r="E7" s="23"/>
      <c r="F7" s="23"/>
      <c r="G7" s="23"/>
      <c r="H7" s="23"/>
      <c r="I7" s="23"/>
      <c r="J7" s="94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x14ac:dyDescent="0.2">
      <c r="A8" s="71"/>
      <c r="B8" s="23"/>
      <c r="C8" s="23"/>
      <c r="D8" s="23"/>
      <c r="E8" s="23"/>
      <c r="F8" s="23"/>
      <c r="G8" s="23"/>
      <c r="H8" s="23"/>
      <c r="I8" s="23"/>
      <c r="J8" s="94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 ht="15.75" x14ac:dyDescent="0.25">
      <c r="A9" s="188" t="s">
        <v>307</v>
      </c>
      <c r="B9" s="23"/>
      <c r="C9" s="23"/>
      <c r="D9" s="23"/>
      <c r="E9" s="23"/>
      <c r="F9" s="23"/>
      <c r="G9" s="23"/>
      <c r="H9" s="23"/>
      <c r="I9" s="23"/>
      <c r="J9" s="94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0" x14ac:dyDescent="0.2">
      <c r="A10" s="44"/>
      <c r="B10" s="254"/>
      <c r="C10" s="23"/>
      <c r="D10" s="23"/>
      <c r="E10" s="23"/>
      <c r="F10" s="23"/>
      <c r="G10" s="23"/>
      <c r="H10" s="23"/>
      <c r="I10" s="23"/>
      <c r="J10" s="94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ht="15.75" thickBot="1" x14ac:dyDescent="0.3">
      <c r="A11" s="190" t="s">
        <v>159</v>
      </c>
      <c r="B11" s="191"/>
      <c r="C11" s="192">
        <v>2004</v>
      </c>
      <c r="D11" s="192">
        <v>2005</v>
      </c>
      <c r="E11" s="192">
        <v>2006</v>
      </c>
      <c r="F11" s="192">
        <v>2007</v>
      </c>
      <c r="G11" s="192">
        <v>2008</v>
      </c>
      <c r="H11" s="192">
        <v>2009</v>
      </c>
      <c r="I11" s="192">
        <v>2010</v>
      </c>
      <c r="J11" s="193">
        <v>2011</v>
      </c>
      <c r="K11" s="192">
        <v>2012</v>
      </c>
      <c r="L11" s="192">
        <v>2013</v>
      </c>
      <c r="M11" s="192">
        <v>2014</v>
      </c>
      <c r="N11" s="192">
        <v>2015</v>
      </c>
      <c r="O11" s="192">
        <v>2016</v>
      </c>
      <c r="P11" s="192">
        <v>2017</v>
      </c>
      <c r="Q11" s="192">
        <v>2018</v>
      </c>
      <c r="R11" s="192">
        <v>2019</v>
      </c>
      <c r="S11" s="192">
        <v>2020</v>
      </c>
      <c r="T11" s="192">
        <v>2021</v>
      </c>
    </row>
    <row r="12" spans="1:20" x14ac:dyDescent="0.2">
      <c r="A12" s="36" t="s">
        <v>2</v>
      </c>
      <c r="B12" s="470"/>
      <c r="C12" s="471">
        <v>96295.580545047356</v>
      </c>
      <c r="D12" s="471">
        <v>133721.60927116076</v>
      </c>
      <c r="E12" s="471">
        <v>186324.65122867201</v>
      </c>
      <c r="F12" s="471">
        <v>224542.03502408986</v>
      </c>
      <c r="G12" s="471">
        <v>246986.21320444968</v>
      </c>
      <c r="H12" s="471">
        <v>235661.33756566848</v>
      </c>
      <c r="I12" s="471">
        <v>262745.85158535582</v>
      </c>
      <c r="J12" s="472">
        <v>325663.43756418279</v>
      </c>
      <c r="K12" s="471">
        <v>359289.77917138144</v>
      </c>
      <c r="L12" s="471">
        <v>445544.76168631774</v>
      </c>
      <c r="M12" s="471">
        <v>692561.47187430772</v>
      </c>
      <c r="N12" s="471">
        <v>619696.71105136932</v>
      </c>
      <c r="O12" s="471">
        <v>820846.00536361989</v>
      </c>
      <c r="P12" s="471">
        <v>890038.53320275072</v>
      </c>
      <c r="Q12" s="471">
        <v>1561984.2835382894</v>
      </c>
      <c r="R12" s="471">
        <v>2713645.8187187086</v>
      </c>
      <c r="S12" s="471">
        <v>3252226.4514650581</v>
      </c>
      <c r="T12" s="471">
        <f>SUM(T13:T19)</f>
        <v>3935500.2952459068</v>
      </c>
    </row>
    <row r="13" spans="1:20" x14ac:dyDescent="0.2">
      <c r="A13" s="199">
        <v>91000</v>
      </c>
      <c r="B13" s="177" t="s">
        <v>300</v>
      </c>
      <c r="C13" s="197">
        <v>16645.673285490502</v>
      </c>
      <c r="D13" s="197">
        <v>18764.235994128139</v>
      </c>
      <c r="E13" s="197">
        <v>21166.499051399649</v>
      </c>
      <c r="F13" s="197">
        <v>24083.167775640904</v>
      </c>
      <c r="G13" s="197">
        <v>27034.477964656122</v>
      </c>
      <c r="H13" s="197">
        <v>29369.639657636533</v>
      </c>
      <c r="I13" s="197">
        <v>32482.154440075876</v>
      </c>
      <c r="J13" s="198">
        <v>37037.639172835508</v>
      </c>
      <c r="K13" s="197">
        <v>41770.596155194427</v>
      </c>
      <c r="L13" s="197">
        <v>47782.394391603404</v>
      </c>
      <c r="M13" s="197">
        <v>61063.433308091226</v>
      </c>
      <c r="N13" s="197">
        <v>69118.246968243868</v>
      </c>
      <c r="O13" s="197">
        <v>84844.651385234945</v>
      </c>
      <c r="P13" s="197">
        <v>103093.21347535211</v>
      </c>
      <c r="Q13" s="197">
        <v>150316.47252738738</v>
      </c>
      <c r="R13" s="197">
        <v>240205.54034375129</v>
      </c>
      <c r="S13" s="197">
        <v>347440.9681193108</v>
      </c>
      <c r="T13" s="197">
        <v>541544.58616483468</v>
      </c>
    </row>
    <row r="14" spans="1:20" x14ac:dyDescent="0.2">
      <c r="A14" s="199">
        <v>92130</v>
      </c>
      <c r="B14" s="200" t="s">
        <v>301</v>
      </c>
      <c r="C14" s="197">
        <v>36547.159995751761</v>
      </c>
      <c r="D14" s="197">
        <v>59022.064301572944</v>
      </c>
      <c r="E14" s="197">
        <v>92256.71928238972</v>
      </c>
      <c r="F14" s="197">
        <v>114314.61726638061</v>
      </c>
      <c r="G14" s="197">
        <v>121617.01475898043</v>
      </c>
      <c r="H14" s="197">
        <v>108094.59005534233</v>
      </c>
      <c r="I14" s="197">
        <v>120757.91543159595</v>
      </c>
      <c r="J14" s="198">
        <v>155510.99644888498</v>
      </c>
      <c r="K14" s="197">
        <v>166553.76647013778</v>
      </c>
      <c r="L14" s="197">
        <v>216463.78124436355</v>
      </c>
      <c r="M14" s="197">
        <v>362166.46539947198</v>
      </c>
      <c r="N14" s="197">
        <v>283468.93807390181</v>
      </c>
      <c r="O14" s="197">
        <v>385761.97843968356</v>
      </c>
      <c r="P14" s="197">
        <v>388675.59721175412</v>
      </c>
      <c r="Q14" s="197">
        <v>748741.06272975204</v>
      </c>
      <c r="R14" s="197">
        <v>1236469.9160781202</v>
      </c>
      <c r="S14" s="197">
        <v>1427078.1760359993</v>
      </c>
      <c r="T14" s="197">
        <v>1601864.7416690057</v>
      </c>
    </row>
    <row r="15" spans="1:20" ht="25.5" x14ac:dyDescent="0.2">
      <c r="A15" s="199">
        <v>92190</v>
      </c>
      <c r="B15" s="177" t="s">
        <v>302</v>
      </c>
      <c r="C15" s="197">
        <v>1626.9415856562243</v>
      </c>
      <c r="D15" s="197">
        <v>1824.439500049097</v>
      </c>
      <c r="E15" s="197">
        <v>1992.4991579738389</v>
      </c>
      <c r="F15" s="197">
        <v>1943.8970299987072</v>
      </c>
      <c r="G15" s="197">
        <v>1902.8208226269835</v>
      </c>
      <c r="H15" s="197">
        <v>1846.9733739089263</v>
      </c>
      <c r="I15" s="197">
        <v>2002.9728983710058</v>
      </c>
      <c r="J15" s="198">
        <v>2099.1680359841093</v>
      </c>
      <c r="K15" s="197">
        <v>2051.0300354750689</v>
      </c>
      <c r="L15" s="197">
        <v>2086.4454025291934</v>
      </c>
      <c r="M15" s="197">
        <v>2352.4069017477327</v>
      </c>
      <c r="N15" s="197">
        <v>2037.3766069814103</v>
      </c>
      <c r="O15" s="197">
        <v>2252.3284996808734</v>
      </c>
      <c r="P15" s="197">
        <v>2230.9299841179431</v>
      </c>
      <c r="Q15" s="197">
        <v>2756.3734227010605</v>
      </c>
      <c r="R15" s="197">
        <v>2963.3295817963044</v>
      </c>
      <c r="S15" s="197">
        <v>2530.2144581127886</v>
      </c>
      <c r="T15" s="197">
        <v>2727.2017118049234</v>
      </c>
    </row>
    <row r="16" spans="1:20" ht="25.5" x14ac:dyDescent="0.2">
      <c r="A16" s="199">
        <v>92400</v>
      </c>
      <c r="B16" s="177" t="s">
        <v>303</v>
      </c>
      <c r="C16" s="197">
        <v>32525.432958752117</v>
      </c>
      <c r="D16" s="197">
        <v>43966.167325735019</v>
      </c>
      <c r="E16" s="197">
        <v>59024.706359496158</v>
      </c>
      <c r="F16" s="197">
        <v>70022.496208625802</v>
      </c>
      <c r="G16" s="197">
        <v>79076.27923712405</v>
      </c>
      <c r="H16" s="197">
        <v>77430.004324236681</v>
      </c>
      <c r="I16" s="197">
        <v>85002.877701868478</v>
      </c>
      <c r="J16" s="198">
        <v>103337.3476863087</v>
      </c>
      <c r="K16" s="197">
        <v>114346.46959590644</v>
      </c>
      <c r="L16" s="197">
        <v>141131.69003255959</v>
      </c>
      <c r="M16" s="197">
        <v>216030.73898378774</v>
      </c>
      <c r="N16" s="197">
        <v>198920.94852606946</v>
      </c>
      <c r="O16" s="197">
        <v>262547.22139493929</v>
      </c>
      <c r="P16" s="197">
        <v>285501.34914578585</v>
      </c>
      <c r="Q16" s="197">
        <v>502644.71979463124</v>
      </c>
      <c r="R16" s="197">
        <v>835300.07955748902</v>
      </c>
      <c r="S16" s="197">
        <v>1090510.3234643894</v>
      </c>
      <c r="T16" s="197">
        <v>1117108.9225090942</v>
      </c>
    </row>
    <row r="17" spans="1:20" ht="38.25" x14ac:dyDescent="0.2">
      <c r="A17" s="199">
        <v>93010</v>
      </c>
      <c r="B17" s="177" t="s">
        <v>304</v>
      </c>
      <c r="C17" s="197">
        <v>664.3775461475874</v>
      </c>
      <c r="D17" s="197">
        <v>830.81813724407948</v>
      </c>
      <c r="E17" s="197">
        <v>1074.8129438969745</v>
      </c>
      <c r="F17" s="197">
        <v>1191.4772186036375</v>
      </c>
      <c r="G17" s="197">
        <v>1555.1551905605511</v>
      </c>
      <c r="H17" s="197">
        <v>1830.3734186563142</v>
      </c>
      <c r="I17" s="197">
        <v>2183.48977508192</v>
      </c>
      <c r="J17" s="198">
        <v>2847.7685148969863</v>
      </c>
      <c r="K17" s="197">
        <v>3739.4070502383197</v>
      </c>
      <c r="L17" s="197">
        <v>4142.9666334458689</v>
      </c>
      <c r="M17" s="197">
        <v>6033.2374607581305</v>
      </c>
      <c r="N17" s="197">
        <v>8080.9526099277691</v>
      </c>
      <c r="O17" s="197">
        <v>10546.808080575975</v>
      </c>
      <c r="P17" s="197">
        <v>14827.222377162929</v>
      </c>
      <c r="Q17" s="197">
        <v>19395.20448484223</v>
      </c>
      <c r="R17" s="197">
        <v>32571.352283031953</v>
      </c>
      <c r="S17" s="197">
        <v>42244.594551569266</v>
      </c>
      <c r="T17" s="197">
        <v>64190.83806152748</v>
      </c>
    </row>
    <row r="18" spans="1:20" ht="25.5" x14ac:dyDescent="0.2">
      <c r="A18" s="199">
        <v>93020</v>
      </c>
      <c r="B18" s="177" t="s">
        <v>305</v>
      </c>
      <c r="C18" s="197">
        <v>2262.4706686877294</v>
      </c>
      <c r="D18" s="197">
        <v>2829.2673005401994</v>
      </c>
      <c r="E18" s="197">
        <v>3660.1669848616775</v>
      </c>
      <c r="F18" s="197">
        <v>4057.4553958533966</v>
      </c>
      <c r="G18" s="197">
        <v>5295.9240183579468</v>
      </c>
      <c r="H18" s="197">
        <v>6233.1519125958866</v>
      </c>
      <c r="I18" s="197">
        <v>7435.6540195369607</v>
      </c>
      <c r="J18" s="198">
        <v>9697.7882132331652</v>
      </c>
      <c r="K18" s="197">
        <v>12734.173240058442</v>
      </c>
      <c r="L18" s="197">
        <v>14108.45466388022</v>
      </c>
      <c r="M18" s="197">
        <v>20545.581155388772</v>
      </c>
      <c r="N18" s="197">
        <v>27518.868391972559</v>
      </c>
      <c r="O18" s="197">
        <v>35916.090284726612</v>
      </c>
      <c r="P18" s="197">
        <v>50492.609090960163</v>
      </c>
      <c r="Q18" s="197">
        <v>66048.411049714094</v>
      </c>
      <c r="R18" s="197">
        <v>110918.45232753357</v>
      </c>
      <c r="S18" s="197">
        <v>143859.70242031486</v>
      </c>
      <c r="T18" s="197">
        <v>218595.41935878113</v>
      </c>
    </row>
    <row r="19" spans="1:20" x14ac:dyDescent="0.2">
      <c r="A19" s="199">
        <v>93030</v>
      </c>
      <c r="B19" s="177" t="s">
        <v>306</v>
      </c>
      <c r="C19" s="197">
        <v>6023.5245045614347</v>
      </c>
      <c r="D19" s="197">
        <v>6484.6167118912936</v>
      </c>
      <c r="E19" s="197">
        <v>7149.2474486539713</v>
      </c>
      <c r="F19" s="197">
        <v>8928.9241289867878</v>
      </c>
      <c r="G19" s="197">
        <v>10504.541212143595</v>
      </c>
      <c r="H19" s="197">
        <v>10856.604823291822</v>
      </c>
      <c r="I19" s="197">
        <v>12880.787318825651</v>
      </c>
      <c r="J19" s="198">
        <v>15132.729492039341</v>
      </c>
      <c r="K19" s="197">
        <v>18094.336624370982</v>
      </c>
      <c r="L19" s="197">
        <v>19829.029317935921</v>
      </c>
      <c r="M19" s="197">
        <v>24369.608665062129</v>
      </c>
      <c r="N19" s="197">
        <v>30551.37987427249</v>
      </c>
      <c r="O19" s="197">
        <v>38976.927278778596</v>
      </c>
      <c r="P19" s="197">
        <v>45217.611917617716</v>
      </c>
      <c r="Q19" s="197">
        <v>72082.039529261514</v>
      </c>
      <c r="R19" s="197">
        <v>255217.14854698631</v>
      </c>
      <c r="S19" s="197">
        <v>198562.47241536179</v>
      </c>
      <c r="T19" s="197">
        <v>389468.58577085851</v>
      </c>
    </row>
    <row r="20" spans="1:20" ht="13.5" thickBot="1" x14ac:dyDescent="0.25">
      <c r="A20" s="86"/>
      <c r="B20" s="255"/>
      <c r="C20" s="87"/>
      <c r="D20" s="87"/>
      <c r="E20" s="87"/>
      <c r="F20" s="87"/>
      <c r="G20" s="87"/>
      <c r="H20" s="87"/>
      <c r="I20" s="87"/>
      <c r="J20" s="104"/>
      <c r="K20" s="87"/>
      <c r="L20" s="87"/>
      <c r="M20" s="87"/>
      <c r="N20" s="87"/>
      <c r="O20" s="87"/>
      <c r="P20" s="87"/>
      <c r="Q20" s="87"/>
      <c r="R20" s="87"/>
      <c r="S20" s="87"/>
      <c r="T20" s="87"/>
    </row>
    <row r="21" spans="1:20" x14ac:dyDescent="0.2">
      <c r="A21" s="176" t="s">
        <v>311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1:20" x14ac:dyDescent="0.2">
      <c r="A22" s="176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</row>
    <row r="23" spans="1:20" ht="13.5" thickBo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4" spans="1:20" x14ac:dyDescent="0.2">
      <c r="A24" s="63"/>
      <c r="B24" s="37"/>
      <c r="C24" s="37"/>
      <c r="D24" s="37"/>
      <c r="E24" s="37"/>
      <c r="F24" s="37"/>
      <c r="G24" s="37"/>
      <c r="H24" s="37"/>
      <c r="I24" s="37"/>
      <c r="J24" s="93"/>
      <c r="K24" s="37"/>
      <c r="L24" s="37"/>
      <c r="M24" s="37"/>
      <c r="N24" s="37"/>
      <c r="O24" s="37"/>
      <c r="P24" s="37"/>
      <c r="Q24" s="37"/>
      <c r="R24" s="37"/>
      <c r="S24" s="37"/>
      <c r="T24" s="37"/>
    </row>
    <row r="25" spans="1:20" x14ac:dyDescent="0.2">
      <c r="A25" s="257" t="s">
        <v>40</v>
      </c>
      <c r="B25" s="23"/>
      <c r="C25" s="23"/>
      <c r="D25" s="23"/>
      <c r="E25" s="23"/>
      <c r="F25" s="23"/>
      <c r="G25" s="23"/>
      <c r="H25" s="23"/>
      <c r="I25" s="23"/>
      <c r="J25" s="94"/>
      <c r="K25" s="23"/>
      <c r="L25" s="23"/>
      <c r="M25" s="23"/>
      <c r="N25" s="23"/>
      <c r="O25" s="23"/>
      <c r="P25" s="23"/>
      <c r="Q25" s="23"/>
      <c r="R25" s="23"/>
      <c r="S25" s="23"/>
      <c r="T25" s="23"/>
    </row>
    <row r="26" spans="1:20" ht="15" x14ac:dyDescent="0.25">
      <c r="A26" s="210" t="s">
        <v>155</v>
      </c>
      <c r="B26" s="23"/>
      <c r="C26" s="23"/>
      <c r="D26" s="23"/>
      <c r="E26" s="23"/>
      <c r="F26" s="23"/>
      <c r="G26" s="23"/>
      <c r="H26" s="23"/>
      <c r="I26" s="23"/>
      <c r="J26" s="94"/>
      <c r="K26" s="23"/>
      <c r="L26" s="23"/>
      <c r="M26" s="23"/>
      <c r="N26" s="23"/>
      <c r="O26" s="23"/>
      <c r="P26" s="23"/>
      <c r="Q26" s="23"/>
      <c r="R26" s="23"/>
      <c r="S26" s="23"/>
      <c r="T26" s="23"/>
    </row>
    <row r="27" spans="1:20" x14ac:dyDescent="0.2">
      <c r="A27" s="211" t="s">
        <v>344</v>
      </c>
      <c r="B27" s="23"/>
      <c r="C27" s="23"/>
      <c r="D27" s="23"/>
      <c r="E27" s="23"/>
      <c r="F27" s="23"/>
      <c r="G27" s="23"/>
      <c r="H27" s="23"/>
      <c r="I27" s="23"/>
      <c r="J27" s="94"/>
      <c r="K27" s="23"/>
      <c r="L27" s="23"/>
      <c r="M27" s="23"/>
      <c r="N27" s="23"/>
      <c r="O27" s="23"/>
      <c r="P27" s="23"/>
      <c r="Q27" s="23"/>
      <c r="R27" s="23"/>
      <c r="S27" s="23"/>
      <c r="T27" s="23"/>
    </row>
    <row r="28" spans="1:20" ht="15" x14ac:dyDescent="0.25">
      <c r="A28" s="210" t="s">
        <v>156</v>
      </c>
      <c r="B28" s="23"/>
      <c r="C28" s="23"/>
      <c r="D28" s="23"/>
      <c r="E28" s="23"/>
      <c r="F28" s="23"/>
      <c r="G28" s="23"/>
      <c r="H28" s="23"/>
      <c r="I28" s="23"/>
      <c r="J28" s="94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1:20" ht="15" x14ac:dyDescent="0.25">
      <c r="A29" s="210" t="s">
        <v>157</v>
      </c>
      <c r="B29" s="23"/>
      <c r="C29" s="23"/>
      <c r="D29" s="23"/>
      <c r="E29" s="23"/>
      <c r="F29" s="23"/>
      <c r="G29" s="23"/>
      <c r="H29" s="23"/>
      <c r="I29" s="23"/>
      <c r="J29" s="94"/>
      <c r="K29" s="23"/>
      <c r="L29" s="23"/>
      <c r="M29" s="23"/>
      <c r="N29" s="23"/>
      <c r="O29" s="23"/>
      <c r="P29" s="23"/>
      <c r="Q29" s="23"/>
      <c r="R29" s="23"/>
      <c r="S29" s="23"/>
      <c r="T29" s="23"/>
    </row>
    <row r="30" spans="1:20" ht="15" x14ac:dyDescent="0.25">
      <c r="A30" s="210"/>
      <c r="B30" s="23"/>
      <c r="C30" s="23"/>
      <c r="D30" s="23"/>
      <c r="E30" s="23"/>
      <c r="F30" s="23"/>
      <c r="G30" s="23"/>
      <c r="H30" s="23"/>
      <c r="I30" s="23"/>
      <c r="J30" s="94"/>
      <c r="K30" s="23"/>
      <c r="L30" s="23"/>
      <c r="M30" s="23"/>
      <c r="N30" s="23"/>
      <c r="O30" s="23"/>
      <c r="P30" s="23"/>
      <c r="Q30" s="23"/>
      <c r="R30" s="23"/>
      <c r="S30" s="23"/>
      <c r="T30" s="23"/>
    </row>
    <row r="31" spans="1:20" ht="15.75" x14ac:dyDescent="0.25">
      <c r="A31" s="188" t="s">
        <v>163</v>
      </c>
      <c r="B31" s="23"/>
      <c r="C31" s="23"/>
      <c r="D31" s="23"/>
      <c r="E31" s="23"/>
      <c r="F31" s="23"/>
      <c r="G31" s="23"/>
      <c r="H31" s="23"/>
      <c r="I31" s="23"/>
      <c r="J31" s="94"/>
      <c r="K31" s="23"/>
      <c r="L31" s="23"/>
      <c r="M31" s="23"/>
      <c r="N31" s="23"/>
      <c r="O31" s="23"/>
      <c r="P31" s="23"/>
      <c r="Q31" s="23"/>
      <c r="R31" s="23"/>
      <c r="S31" s="23"/>
      <c r="T31" s="23"/>
    </row>
    <row r="32" spans="1:20" x14ac:dyDescent="0.2">
      <c r="A32" s="44"/>
      <c r="B32" s="254"/>
      <c r="C32" s="23"/>
      <c r="D32" s="23"/>
      <c r="E32" s="23"/>
      <c r="F32" s="23"/>
      <c r="G32" s="23"/>
      <c r="H32" s="23"/>
      <c r="I32" s="23"/>
      <c r="J32" s="94"/>
      <c r="K32" s="23"/>
      <c r="L32" s="23"/>
      <c r="M32" s="23"/>
      <c r="N32" s="23"/>
      <c r="O32" s="23"/>
      <c r="P32" s="23"/>
      <c r="Q32" s="23"/>
      <c r="R32" s="23"/>
      <c r="S32" s="23"/>
      <c r="T32" s="23"/>
    </row>
    <row r="33" spans="1:20" ht="15.75" thickBot="1" x14ac:dyDescent="0.3">
      <c r="A33" s="190" t="s">
        <v>159</v>
      </c>
      <c r="B33" s="191"/>
      <c r="C33" s="192">
        <v>2004</v>
      </c>
      <c r="D33" s="192">
        <v>2005</v>
      </c>
      <c r="E33" s="192">
        <v>2006</v>
      </c>
      <c r="F33" s="192">
        <v>2007</v>
      </c>
      <c r="G33" s="192">
        <v>2008</v>
      </c>
      <c r="H33" s="192">
        <v>2009</v>
      </c>
      <c r="I33" s="192">
        <v>2010</v>
      </c>
      <c r="J33" s="193">
        <v>2011</v>
      </c>
      <c r="K33" s="192">
        <v>2012</v>
      </c>
      <c r="L33" s="192">
        <v>2013</v>
      </c>
      <c r="M33" s="192">
        <v>2014</v>
      </c>
      <c r="N33" s="192">
        <v>2015</v>
      </c>
      <c r="O33" s="192">
        <v>2016</v>
      </c>
      <c r="P33" s="192">
        <v>2017</v>
      </c>
      <c r="Q33" s="192">
        <v>2018</v>
      </c>
      <c r="R33" s="192">
        <v>2019</v>
      </c>
      <c r="S33" s="192">
        <v>2020</v>
      </c>
      <c r="T33" s="192">
        <v>2021</v>
      </c>
    </row>
    <row r="34" spans="1:20" x14ac:dyDescent="0.2">
      <c r="A34" s="36" t="s">
        <v>2</v>
      </c>
      <c r="B34" s="470"/>
      <c r="C34" s="471">
        <v>26308.337607835234</v>
      </c>
      <c r="D34" s="471">
        <v>38850.231608582188</v>
      </c>
      <c r="E34" s="471">
        <v>56844.627234637446</v>
      </c>
      <c r="F34" s="471">
        <v>69331.916212387368</v>
      </c>
      <c r="G34" s="471">
        <v>75166.105805094616</v>
      </c>
      <c r="H34" s="471">
        <v>69529.639433243734</v>
      </c>
      <c r="I34" s="471">
        <v>77362.880914056936</v>
      </c>
      <c r="J34" s="472">
        <v>97303.479559032407</v>
      </c>
      <c r="K34" s="471">
        <v>105664.87165700657</v>
      </c>
      <c r="L34" s="471">
        <v>134095.37674380181</v>
      </c>
      <c r="M34" s="471">
        <v>215721.93131734504</v>
      </c>
      <c r="N34" s="471">
        <v>180710.16517796877</v>
      </c>
      <c r="O34" s="471">
        <v>242226.59704732744</v>
      </c>
      <c r="P34" s="471">
        <v>252955.72737386206</v>
      </c>
      <c r="Q34" s="471">
        <v>465650.41552466113</v>
      </c>
      <c r="R34" s="471">
        <v>780259.79021499038</v>
      </c>
      <c r="S34" s="471">
        <v>933711.61741356505</v>
      </c>
      <c r="T34" s="471">
        <f>SUM(T35:T42)</f>
        <v>1065343.8035045902</v>
      </c>
    </row>
    <row r="35" spans="1:20" x14ac:dyDescent="0.2">
      <c r="A35" s="23"/>
      <c r="B35" s="23"/>
      <c r="C35" s="197"/>
      <c r="D35" s="197"/>
      <c r="E35" s="197"/>
      <c r="F35" s="197"/>
      <c r="G35" s="197"/>
      <c r="H35" s="197"/>
      <c r="I35" s="197"/>
      <c r="J35" s="198"/>
      <c r="K35" s="197"/>
      <c r="L35" s="197"/>
      <c r="M35" s="197"/>
      <c r="N35" s="197"/>
      <c r="O35" s="197"/>
      <c r="P35" s="197"/>
      <c r="Q35" s="197"/>
      <c r="R35" s="197"/>
      <c r="S35" s="197"/>
      <c r="T35" s="197"/>
    </row>
    <row r="36" spans="1:20" x14ac:dyDescent="0.2">
      <c r="A36" s="199">
        <v>91000</v>
      </c>
      <c r="B36" s="177" t="s">
        <v>300</v>
      </c>
      <c r="C36" s="197">
        <v>2738.3191183156996</v>
      </c>
      <c r="D36" s="197">
        <v>3086.8361574834662</v>
      </c>
      <c r="E36" s="197">
        <v>3482.0237082738608</v>
      </c>
      <c r="F36" s="197">
        <v>3961.834262788655</v>
      </c>
      <c r="G36" s="197">
        <v>4447.3435585709194</v>
      </c>
      <c r="H36" s="197">
        <v>4831.4925081853826</v>
      </c>
      <c r="I36" s="197">
        <v>5343.5209848119866</v>
      </c>
      <c r="J36" s="198">
        <v>6092.9271952405234</v>
      </c>
      <c r="K36" s="197">
        <v>6871.5287194129514</v>
      </c>
      <c r="L36" s="197">
        <v>7860.5077630281394</v>
      </c>
      <c r="M36" s="197">
        <v>10045.323129301963</v>
      </c>
      <c r="N36" s="197">
        <v>11370.3912032556</v>
      </c>
      <c r="O36" s="197">
        <v>13957.484746353583</v>
      </c>
      <c r="P36" s="197">
        <v>16959.48926705365</v>
      </c>
      <c r="Q36" s="197">
        <v>24728.015710743992</v>
      </c>
      <c r="R36" s="197">
        <v>39515.339041406856</v>
      </c>
      <c r="S36" s="197">
        <v>57156.248904424363</v>
      </c>
      <c r="T36" s="197">
        <v>89087.528529599513</v>
      </c>
    </row>
    <row r="37" spans="1:20" x14ac:dyDescent="0.2">
      <c r="A37" s="199">
        <v>92130</v>
      </c>
      <c r="B37" s="200" t="s">
        <v>301</v>
      </c>
      <c r="C37" s="197">
        <v>15455.619084817612</v>
      </c>
      <c r="D37" s="197">
        <v>24960.148573808739</v>
      </c>
      <c r="E37" s="197">
        <v>39014.925138076622</v>
      </c>
      <c r="F37" s="197">
        <v>48343.104648932123</v>
      </c>
      <c r="G37" s="197">
        <v>51431.253606735358</v>
      </c>
      <c r="H37" s="197">
        <v>45712.684904082351</v>
      </c>
      <c r="I37" s="197">
        <v>51067.944611956533</v>
      </c>
      <c r="J37" s="198">
        <v>65764.856281412125</v>
      </c>
      <c r="K37" s="197">
        <v>70434.790883979484</v>
      </c>
      <c r="L37" s="197">
        <v>91541.497313636908</v>
      </c>
      <c r="M37" s="197">
        <v>153158.46525857731</v>
      </c>
      <c r="N37" s="197">
        <v>119877.65751859364</v>
      </c>
      <c r="O37" s="197">
        <v>163136.8948192531</v>
      </c>
      <c r="P37" s="197">
        <v>164369.05025635767</v>
      </c>
      <c r="Q37" s="197">
        <v>316639.01271829952</v>
      </c>
      <c r="R37" s="197">
        <v>522897.21102710051</v>
      </c>
      <c r="S37" s="197">
        <v>603504.53210680443</v>
      </c>
      <c r="T37" s="197">
        <v>677420.93436299148</v>
      </c>
    </row>
    <row r="38" spans="1:20" ht="25.5" x14ac:dyDescent="0.2">
      <c r="A38" s="199">
        <v>92190</v>
      </c>
      <c r="B38" s="177" t="s">
        <v>302</v>
      </c>
      <c r="C38" s="197">
        <v>66.614931066239109</v>
      </c>
      <c r="D38" s="197">
        <v>74.70145984452995</v>
      </c>
      <c r="E38" s="197">
        <v>81.582642688692616</v>
      </c>
      <c r="F38" s="197">
        <v>79.59263429915967</v>
      </c>
      <c r="G38" s="197">
        <v>77.910773839845035</v>
      </c>
      <c r="H38" s="197">
        <v>75.624106648239547</v>
      </c>
      <c r="I38" s="197">
        <v>82.011488752198701</v>
      </c>
      <c r="J38" s="198">
        <v>85.950187300136804</v>
      </c>
      <c r="K38" s="197">
        <v>83.979182554884744</v>
      </c>
      <c r="L38" s="197">
        <v>85.429260575998512</v>
      </c>
      <c r="M38" s="197">
        <v>96.319022748726113</v>
      </c>
      <c r="N38" s="197">
        <v>83.420144537821571</v>
      </c>
      <c r="O38" s="197">
        <v>92.221324396382258</v>
      </c>
      <c r="P38" s="197">
        <v>91.345164704041807</v>
      </c>
      <c r="Q38" s="197">
        <v>112.8593842365789</v>
      </c>
      <c r="R38" s="197">
        <v>121.33317972709284</v>
      </c>
      <c r="S38" s="197">
        <v>103.59933214320084</v>
      </c>
      <c r="T38" s="197">
        <v>111.66495197941424</v>
      </c>
    </row>
    <row r="39" spans="1:20" ht="25.5" x14ac:dyDescent="0.2">
      <c r="A39" s="199">
        <v>92400</v>
      </c>
      <c r="B39" s="177" t="s">
        <v>303</v>
      </c>
      <c r="C39" s="197">
        <v>7431.0074573236216</v>
      </c>
      <c r="D39" s="197">
        <v>10044.844527720927</v>
      </c>
      <c r="E39" s="197">
        <v>13485.232730952121</v>
      </c>
      <c r="F39" s="197">
        <v>15997.871332461327</v>
      </c>
      <c r="G39" s="197">
        <v>18066.36737022602</v>
      </c>
      <c r="H39" s="197">
        <v>17690.246899516682</v>
      </c>
      <c r="I39" s="197">
        <v>19420.403070348126</v>
      </c>
      <c r="J39" s="198">
        <v>23609.235340566687</v>
      </c>
      <c r="K39" s="197">
        <v>26124.462950681929</v>
      </c>
      <c r="L39" s="197">
        <v>32244.017856015398</v>
      </c>
      <c r="M39" s="197">
        <v>49356.02346740439</v>
      </c>
      <c r="N39" s="197">
        <v>45446.990783787594</v>
      </c>
      <c r="O39" s="197">
        <v>59983.532350194422</v>
      </c>
      <c r="P39" s="197">
        <v>65227.806721859663</v>
      </c>
      <c r="Q39" s="197">
        <v>114838.03047034203</v>
      </c>
      <c r="R39" s="197">
        <v>190839.00061119595</v>
      </c>
      <c r="S39" s="197">
        <v>249146.27135721821</v>
      </c>
      <c r="T39" s="197">
        <v>255223.18932188363</v>
      </c>
    </row>
    <row r="40" spans="1:20" ht="38.25" x14ac:dyDescent="0.2">
      <c r="A40" s="199">
        <v>93010</v>
      </c>
      <c r="B40" s="177" t="s">
        <v>304</v>
      </c>
      <c r="C40" s="197">
        <v>5.3118010957893125</v>
      </c>
      <c r="D40" s="197">
        <v>6.6425193286625381</v>
      </c>
      <c r="E40" s="197">
        <v>8.5932954933010688</v>
      </c>
      <c r="F40" s="197">
        <v>9.5260443885935899</v>
      </c>
      <c r="G40" s="197">
        <v>12.433705945123734</v>
      </c>
      <c r="H40" s="197">
        <v>14.63411818671312</v>
      </c>
      <c r="I40" s="197">
        <v>17.457337995809425</v>
      </c>
      <c r="J40" s="198">
        <v>22.768349119709413</v>
      </c>
      <c r="K40" s="197">
        <v>29.897136924982341</v>
      </c>
      <c r="L40" s="197">
        <v>33.123658123249847</v>
      </c>
      <c r="M40" s="197">
        <v>48.236665343432684</v>
      </c>
      <c r="N40" s="197">
        <v>64.608464234431622</v>
      </c>
      <c r="O40" s="197">
        <v>84.323359578196815</v>
      </c>
      <c r="P40" s="197">
        <v>118.54593299730513</v>
      </c>
      <c r="Q40" s="197">
        <v>155.06765548147641</v>
      </c>
      <c r="R40" s="197">
        <v>260.41299220837192</v>
      </c>
      <c r="S40" s="197">
        <v>337.75205819546613</v>
      </c>
      <c r="T40" s="197">
        <v>513.21566469543495</v>
      </c>
    </row>
    <row r="41" spans="1:20" ht="25.5" x14ac:dyDescent="0.2">
      <c r="A41" s="199">
        <v>93020</v>
      </c>
      <c r="B41" s="177" t="s">
        <v>305</v>
      </c>
      <c r="C41" s="197">
        <v>107.98466910514421</v>
      </c>
      <c r="D41" s="197">
        <v>135.03710677320879</v>
      </c>
      <c r="E41" s="197">
        <v>174.69482641253799</v>
      </c>
      <c r="F41" s="197">
        <v>193.65686565308764</v>
      </c>
      <c r="G41" s="197">
        <v>252.76730020993736</v>
      </c>
      <c r="H41" s="197">
        <v>297.49992169143326</v>
      </c>
      <c r="I41" s="197">
        <v>354.89372304028655</v>
      </c>
      <c r="J41" s="198">
        <v>462.86233264856094</v>
      </c>
      <c r="K41" s="197">
        <v>607.78488874415882</v>
      </c>
      <c r="L41" s="197">
        <v>673.37748486599776</v>
      </c>
      <c r="M41" s="197">
        <v>980.61283770117313</v>
      </c>
      <c r="N41" s="197">
        <v>1313.4384187083219</v>
      </c>
      <c r="O41" s="197">
        <v>1714.2264775508538</v>
      </c>
      <c r="P41" s="197">
        <v>2409.944031718755</v>
      </c>
      <c r="Q41" s="197">
        <v>3152.4014480420806</v>
      </c>
      <c r="R41" s="197">
        <v>5293.9879124225636</v>
      </c>
      <c r="S41" s="197">
        <v>6866.2292857182447</v>
      </c>
      <c r="T41" s="197">
        <v>10433.264109916396</v>
      </c>
    </row>
    <row r="42" spans="1:20" ht="13.5" thickBot="1" x14ac:dyDescent="0.25">
      <c r="A42" s="203">
        <v>93030</v>
      </c>
      <c r="B42" s="634" t="s">
        <v>306</v>
      </c>
      <c r="C42" s="635">
        <v>503.48054611113128</v>
      </c>
      <c r="D42" s="635">
        <v>542.02126362265187</v>
      </c>
      <c r="E42" s="635">
        <v>597.57489274030752</v>
      </c>
      <c r="F42" s="635">
        <v>746.33042386443151</v>
      </c>
      <c r="G42" s="635">
        <v>878.02948956742318</v>
      </c>
      <c r="H42" s="635">
        <v>907.45697493293221</v>
      </c>
      <c r="I42" s="635">
        <v>1076.6496971519923</v>
      </c>
      <c r="J42" s="635">
        <v>1264.879872744657</v>
      </c>
      <c r="K42" s="635">
        <v>1512.4278947081737</v>
      </c>
      <c r="L42" s="635">
        <v>1657.4234075561214</v>
      </c>
      <c r="M42" s="635">
        <v>2036.9509362680635</v>
      </c>
      <c r="N42" s="635">
        <v>2553.6586448513644</v>
      </c>
      <c r="O42" s="635">
        <v>3257.913970000875</v>
      </c>
      <c r="P42" s="635">
        <v>3779.5459991709527</v>
      </c>
      <c r="Q42" s="635">
        <v>6025.0281375154973</v>
      </c>
      <c r="R42" s="635">
        <v>21332.505450929195</v>
      </c>
      <c r="S42" s="635">
        <v>16596.984369061127</v>
      </c>
      <c r="T42" s="635">
        <v>32554.006563524203</v>
      </c>
    </row>
    <row r="43" spans="1:20" x14ac:dyDescent="0.2">
      <c r="A43" s="176" t="s">
        <v>311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</row>
    <row r="44" spans="1:20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</row>
    <row r="45" spans="1:20" ht="13.5" thickBo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</row>
    <row r="46" spans="1:20" x14ac:dyDescent="0.2">
      <c r="A46" s="63"/>
      <c r="B46" s="37"/>
      <c r="C46" s="37"/>
      <c r="D46" s="37"/>
      <c r="E46" s="37"/>
      <c r="F46" s="37"/>
      <c r="G46" s="37"/>
      <c r="H46" s="37"/>
      <c r="I46" s="37"/>
      <c r="J46" s="93"/>
      <c r="K46" s="37"/>
      <c r="L46" s="37"/>
      <c r="M46" s="37"/>
      <c r="N46" s="37"/>
      <c r="O46" s="37"/>
      <c r="P46" s="37"/>
      <c r="Q46" s="37"/>
      <c r="R46" s="37"/>
      <c r="S46" s="37"/>
      <c r="T46" s="37"/>
    </row>
    <row r="47" spans="1:20" x14ac:dyDescent="0.2">
      <c r="A47" s="257" t="s">
        <v>40</v>
      </c>
      <c r="B47" s="23"/>
      <c r="C47" s="23"/>
      <c r="D47" s="23"/>
      <c r="E47" s="23"/>
      <c r="F47" s="23"/>
      <c r="G47" s="23"/>
      <c r="H47" s="23"/>
      <c r="I47" s="23"/>
      <c r="J47" s="94"/>
      <c r="K47" s="23"/>
      <c r="L47" s="23"/>
      <c r="M47" s="23"/>
      <c r="N47" s="23"/>
      <c r="O47" s="23"/>
      <c r="P47" s="23"/>
      <c r="Q47" s="23"/>
      <c r="R47" s="23"/>
      <c r="S47" s="23"/>
      <c r="T47" s="23"/>
    </row>
    <row r="48" spans="1:20" ht="15" x14ac:dyDescent="0.25">
      <c r="A48" s="210" t="s">
        <v>155</v>
      </c>
      <c r="B48" s="23"/>
      <c r="C48" s="23"/>
      <c r="D48" s="23"/>
      <c r="E48" s="23"/>
      <c r="F48" s="23"/>
      <c r="G48" s="23"/>
      <c r="H48" s="23"/>
      <c r="I48" s="23"/>
      <c r="J48" s="94"/>
      <c r="K48" s="23"/>
      <c r="L48" s="23"/>
      <c r="M48" s="23"/>
      <c r="N48" s="23"/>
      <c r="O48" s="23"/>
      <c r="P48" s="23"/>
      <c r="Q48" s="23"/>
      <c r="R48" s="23"/>
      <c r="S48" s="23"/>
      <c r="T48" s="23"/>
    </row>
    <row r="49" spans="1:20" x14ac:dyDescent="0.2">
      <c r="A49" s="211" t="s">
        <v>344</v>
      </c>
      <c r="B49" s="23"/>
      <c r="C49" s="23"/>
      <c r="D49" s="23"/>
      <c r="E49" s="23"/>
      <c r="F49" s="23"/>
      <c r="G49" s="23"/>
      <c r="H49" s="23"/>
      <c r="I49" s="23"/>
      <c r="J49" s="94"/>
      <c r="K49" s="23"/>
      <c r="L49" s="23"/>
      <c r="M49" s="23"/>
      <c r="N49" s="23"/>
      <c r="O49" s="23"/>
      <c r="P49" s="23"/>
      <c r="Q49" s="23"/>
      <c r="R49" s="23"/>
      <c r="S49" s="23"/>
      <c r="T49" s="23"/>
    </row>
    <row r="50" spans="1:20" ht="15" x14ac:dyDescent="0.25">
      <c r="A50" s="210" t="s">
        <v>156</v>
      </c>
      <c r="B50" s="23"/>
      <c r="C50" s="23"/>
      <c r="D50" s="23"/>
      <c r="E50" s="23"/>
      <c r="F50" s="23"/>
      <c r="G50" s="23"/>
      <c r="H50" s="23"/>
      <c r="I50" s="23"/>
      <c r="J50" s="94"/>
      <c r="K50" s="23"/>
      <c r="L50" s="23"/>
      <c r="M50" s="23"/>
      <c r="N50" s="23"/>
      <c r="O50" s="23"/>
      <c r="P50" s="23"/>
      <c r="Q50" s="23"/>
      <c r="R50" s="23"/>
      <c r="S50" s="23"/>
      <c r="T50" s="23"/>
    </row>
    <row r="51" spans="1:20" ht="15" x14ac:dyDescent="0.25">
      <c r="A51" s="210" t="s">
        <v>157</v>
      </c>
      <c r="B51" s="23"/>
      <c r="C51" s="23"/>
      <c r="D51" s="23"/>
      <c r="E51" s="23"/>
      <c r="F51" s="23"/>
      <c r="G51" s="23"/>
      <c r="H51" s="23"/>
      <c r="I51" s="23"/>
      <c r="J51" s="94"/>
      <c r="K51" s="23"/>
      <c r="L51" s="23"/>
      <c r="M51" s="23"/>
      <c r="N51" s="23"/>
      <c r="O51" s="23"/>
      <c r="P51" s="23"/>
      <c r="Q51" s="23"/>
      <c r="R51" s="23"/>
      <c r="S51" s="23"/>
      <c r="T51" s="23"/>
    </row>
    <row r="52" spans="1:20" x14ac:dyDescent="0.2">
      <c r="A52" s="44"/>
      <c r="B52" s="23"/>
      <c r="C52" s="23"/>
      <c r="D52" s="23"/>
      <c r="E52" s="23"/>
      <c r="F52" s="23"/>
      <c r="G52" s="23"/>
      <c r="H52" s="23"/>
      <c r="I52" s="23"/>
      <c r="J52" s="94"/>
      <c r="K52" s="23"/>
      <c r="L52" s="23"/>
      <c r="M52" s="23"/>
      <c r="N52" s="23"/>
      <c r="O52" s="23"/>
      <c r="P52" s="23"/>
      <c r="Q52" s="23"/>
      <c r="R52" s="23"/>
      <c r="S52" s="23"/>
      <c r="T52" s="23"/>
    </row>
    <row r="53" spans="1:20" ht="15.75" x14ac:dyDescent="0.25">
      <c r="A53" s="188" t="s">
        <v>199</v>
      </c>
      <c r="B53" s="23"/>
      <c r="C53" s="23"/>
      <c r="D53" s="23"/>
      <c r="E53" s="23"/>
      <c r="F53" s="23"/>
      <c r="G53" s="23"/>
      <c r="H53" s="23"/>
      <c r="I53" s="23"/>
      <c r="J53" s="94"/>
      <c r="K53" s="23"/>
      <c r="L53" s="23"/>
      <c r="M53" s="23"/>
      <c r="N53" s="23"/>
      <c r="O53" s="23"/>
      <c r="P53" s="23"/>
      <c r="Q53" s="23"/>
      <c r="R53" s="23"/>
      <c r="S53" s="23"/>
      <c r="T53" s="23"/>
    </row>
    <row r="54" spans="1:20" x14ac:dyDescent="0.2">
      <c r="A54" s="44"/>
      <c r="B54" s="254"/>
      <c r="C54" s="23"/>
      <c r="D54" s="23"/>
      <c r="E54" s="23"/>
      <c r="F54" s="23"/>
      <c r="G54" s="23"/>
      <c r="H54" s="23"/>
      <c r="I54" s="23"/>
      <c r="J54" s="94"/>
      <c r="K54" s="23"/>
      <c r="L54" s="23"/>
      <c r="M54" s="23"/>
      <c r="N54" s="23"/>
      <c r="O54" s="23"/>
      <c r="P54" s="23"/>
      <c r="Q54" s="23"/>
      <c r="R54" s="23"/>
      <c r="S54" s="23"/>
      <c r="T54" s="23"/>
    </row>
    <row r="55" spans="1:20" ht="15.75" thickBot="1" x14ac:dyDescent="0.3">
      <c r="A55" s="190" t="s">
        <v>159</v>
      </c>
      <c r="B55" s="191"/>
      <c r="C55" s="192">
        <v>2004</v>
      </c>
      <c r="D55" s="192">
        <v>2005</v>
      </c>
      <c r="E55" s="192">
        <v>2006</v>
      </c>
      <c r="F55" s="192">
        <v>2007</v>
      </c>
      <c r="G55" s="192">
        <v>2008</v>
      </c>
      <c r="H55" s="192">
        <v>2009</v>
      </c>
      <c r="I55" s="192">
        <v>2010</v>
      </c>
      <c r="J55" s="193">
        <v>2011</v>
      </c>
      <c r="K55" s="192">
        <v>2012</v>
      </c>
      <c r="L55" s="192">
        <v>2013</v>
      </c>
      <c r="M55" s="192">
        <v>2014</v>
      </c>
      <c r="N55" s="192">
        <v>2015</v>
      </c>
      <c r="O55" s="192">
        <v>2016</v>
      </c>
      <c r="P55" s="192">
        <v>2017</v>
      </c>
      <c r="Q55" s="192">
        <v>2018</v>
      </c>
      <c r="R55" s="192">
        <v>2019</v>
      </c>
      <c r="S55" s="192">
        <v>2020</v>
      </c>
      <c r="T55" s="192">
        <v>2021</v>
      </c>
    </row>
    <row r="56" spans="1:20" x14ac:dyDescent="0.2">
      <c r="A56" s="36" t="s">
        <v>2</v>
      </c>
      <c r="B56" s="470"/>
      <c r="C56" s="471">
        <v>69987.242937212111</v>
      </c>
      <c r="D56" s="471">
        <v>94871.377662578583</v>
      </c>
      <c r="E56" s="471">
        <v>129480.02399403453</v>
      </c>
      <c r="F56" s="471">
        <v>155210.11881170247</v>
      </c>
      <c r="G56" s="471">
        <v>171820.10739935504</v>
      </c>
      <c r="H56" s="471">
        <v>166131.69813242476</v>
      </c>
      <c r="I56" s="471">
        <v>185382.97067129891</v>
      </c>
      <c r="J56" s="472">
        <v>228359.9580051504</v>
      </c>
      <c r="K56" s="471">
        <v>253624.90751437494</v>
      </c>
      <c r="L56" s="471">
        <v>311449.38494251593</v>
      </c>
      <c r="M56" s="471">
        <v>476839.54055696266</v>
      </c>
      <c r="N56" s="471">
        <v>438986.54587340064</v>
      </c>
      <c r="O56" s="471">
        <v>578619.40831629245</v>
      </c>
      <c r="P56" s="471">
        <v>637082.8058288889</v>
      </c>
      <c r="Q56" s="471">
        <v>1096333.8680136285</v>
      </c>
      <c r="R56" s="471">
        <v>1933386.0285037183</v>
      </c>
      <c r="S56" s="471">
        <v>2318514.8340514931</v>
      </c>
      <c r="T56" s="471">
        <f>SUM(T57:T63)</f>
        <v>2870156.4917413159</v>
      </c>
    </row>
    <row r="57" spans="1:20" x14ac:dyDescent="0.2">
      <c r="A57" s="293">
        <v>91000</v>
      </c>
      <c r="B57" s="177" t="s">
        <v>300</v>
      </c>
      <c r="C57" s="197">
        <v>13907.354167174803</v>
      </c>
      <c r="D57" s="197">
        <v>15677.399836644672</v>
      </c>
      <c r="E57" s="197">
        <v>17684.475343125789</v>
      </c>
      <c r="F57" s="197">
        <v>20121.333512852249</v>
      </c>
      <c r="G57" s="197">
        <v>22587.134406085202</v>
      </c>
      <c r="H57" s="197">
        <v>24538.14714945115</v>
      </c>
      <c r="I57" s="197">
        <v>27138.633455263887</v>
      </c>
      <c r="J57" s="198">
        <v>30944.711977594983</v>
      </c>
      <c r="K57" s="197">
        <v>34899.067435781479</v>
      </c>
      <c r="L57" s="197">
        <v>39921.886628575267</v>
      </c>
      <c r="M57" s="197">
        <v>51018.110178789262</v>
      </c>
      <c r="N57" s="197">
        <v>57747.855764988271</v>
      </c>
      <c r="O57" s="197">
        <v>70887.166638881361</v>
      </c>
      <c r="P57" s="197">
        <v>86133.724208298459</v>
      </c>
      <c r="Q57" s="197">
        <v>125588.45681664339</v>
      </c>
      <c r="R57" s="197">
        <v>200690.20130234445</v>
      </c>
      <c r="S57" s="197">
        <v>290284.71921488643</v>
      </c>
      <c r="T57" s="197">
        <v>452457.05763523513</v>
      </c>
    </row>
    <row r="58" spans="1:20" x14ac:dyDescent="0.2">
      <c r="A58" s="293">
        <v>92130</v>
      </c>
      <c r="B58" s="200" t="s">
        <v>301</v>
      </c>
      <c r="C58" s="197">
        <v>21091.540910934149</v>
      </c>
      <c r="D58" s="197">
        <v>34061.915727764208</v>
      </c>
      <c r="E58" s="197">
        <v>53241.794144313099</v>
      </c>
      <c r="F58" s="197">
        <v>65971.51261744849</v>
      </c>
      <c r="G58" s="197">
        <v>70185.761152245075</v>
      </c>
      <c r="H58" s="197">
        <v>62381.905151259976</v>
      </c>
      <c r="I58" s="197">
        <v>69689.97081963942</v>
      </c>
      <c r="J58" s="198">
        <v>89746.140167472855</v>
      </c>
      <c r="K58" s="197">
        <v>96118.975586158296</v>
      </c>
      <c r="L58" s="197">
        <v>124922.28393072664</v>
      </c>
      <c r="M58" s="197">
        <v>209008.00014089467</v>
      </c>
      <c r="N58" s="197">
        <v>163591.28055530816</v>
      </c>
      <c r="O58" s="197">
        <v>222625.08362043047</v>
      </c>
      <c r="P58" s="197">
        <v>224306.54695539645</v>
      </c>
      <c r="Q58" s="197">
        <v>432102.05001145252</v>
      </c>
      <c r="R58" s="197">
        <v>713572.70505101979</v>
      </c>
      <c r="S58" s="197">
        <v>823573.64392919489</v>
      </c>
      <c r="T58" s="197">
        <v>924443.80730601423</v>
      </c>
    </row>
    <row r="59" spans="1:20" ht="25.5" x14ac:dyDescent="0.2">
      <c r="A59" s="293">
        <v>92190</v>
      </c>
      <c r="B59" s="177" t="s">
        <v>302</v>
      </c>
      <c r="C59" s="197">
        <v>1560.3266545899853</v>
      </c>
      <c r="D59" s="197">
        <v>1749.7380402045669</v>
      </c>
      <c r="E59" s="197">
        <v>1910.9165152851463</v>
      </c>
      <c r="F59" s="197">
        <v>1864.3043956995475</v>
      </c>
      <c r="G59" s="197">
        <v>1824.9100487871385</v>
      </c>
      <c r="H59" s="197">
        <v>1771.3492672606867</v>
      </c>
      <c r="I59" s="197">
        <v>1920.9614096188072</v>
      </c>
      <c r="J59" s="198">
        <v>2013.2178486839725</v>
      </c>
      <c r="K59" s="197">
        <v>1967.0508529201841</v>
      </c>
      <c r="L59" s="197">
        <v>2001.0161419531948</v>
      </c>
      <c r="M59" s="197">
        <v>2256.0878789990065</v>
      </c>
      <c r="N59" s="197">
        <v>1953.9564624435886</v>
      </c>
      <c r="O59" s="197">
        <v>2160.1071752844909</v>
      </c>
      <c r="P59" s="197">
        <v>2139.5848194139012</v>
      </c>
      <c r="Q59" s="197">
        <v>2643.5140384644815</v>
      </c>
      <c r="R59" s="197">
        <v>2841.9964020692114</v>
      </c>
      <c r="S59" s="197">
        <v>2426.615125969588</v>
      </c>
      <c r="T59" s="197">
        <v>2615.5367598255093</v>
      </c>
    </row>
    <row r="60" spans="1:20" ht="25.5" x14ac:dyDescent="0.2">
      <c r="A60" s="293">
        <v>92400</v>
      </c>
      <c r="B60" s="177" t="s">
        <v>303</v>
      </c>
      <c r="C60" s="197">
        <v>25094.425501428494</v>
      </c>
      <c r="D60" s="197">
        <v>33921.322798014095</v>
      </c>
      <c r="E60" s="197">
        <v>45539.473628544038</v>
      </c>
      <c r="F60" s="197">
        <v>54024.624876164475</v>
      </c>
      <c r="G60" s="197">
        <v>61009.91186689803</v>
      </c>
      <c r="H60" s="197">
        <v>59739.757424719995</v>
      </c>
      <c r="I60" s="197">
        <v>65582.474631520352</v>
      </c>
      <c r="J60" s="198">
        <v>79728.112345742004</v>
      </c>
      <c r="K60" s="197">
        <v>88222.006645224508</v>
      </c>
      <c r="L60" s="197">
        <v>108887.67217654419</v>
      </c>
      <c r="M60" s="197">
        <v>166674.71551638335</v>
      </c>
      <c r="N60" s="197">
        <v>153473.95774228187</v>
      </c>
      <c r="O60" s="197">
        <v>202563.68904474488</v>
      </c>
      <c r="P60" s="197">
        <v>220273.54242392618</v>
      </c>
      <c r="Q60" s="197">
        <v>387806.68932428921</v>
      </c>
      <c r="R60" s="197">
        <v>644461.0789462931</v>
      </c>
      <c r="S60" s="197">
        <v>841364.05210717116</v>
      </c>
      <c r="T60" s="197">
        <v>861885.73318721063</v>
      </c>
    </row>
    <row r="61" spans="1:20" ht="38.25" x14ac:dyDescent="0.2">
      <c r="A61" s="293">
        <v>93010</v>
      </c>
      <c r="B61" s="177" t="s">
        <v>304</v>
      </c>
      <c r="C61" s="197">
        <v>659.0657450517981</v>
      </c>
      <c r="D61" s="197">
        <v>824.17561791541698</v>
      </c>
      <c r="E61" s="197">
        <v>1066.2196484036735</v>
      </c>
      <c r="F61" s="197">
        <v>1181.9511742150439</v>
      </c>
      <c r="G61" s="197">
        <v>1542.7214846154275</v>
      </c>
      <c r="H61" s="197">
        <v>1815.7393004696012</v>
      </c>
      <c r="I61" s="197">
        <v>2166.0324370861108</v>
      </c>
      <c r="J61" s="198">
        <v>2825.0001657772768</v>
      </c>
      <c r="K61" s="197">
        <v>3709.5099133133372</v>
      </c>
      <c r="L61" s="197">
        <v>4109.8429753226192</v>
      </c>
      <c r="M61" s="197">
        <v>5985.0007954146977</v>
      </c>
      <c r="N61" s="197">
        <v>8016.3441456933379</v>
      </c>
      <c r="O61" s="197">
        <v>10462.484720997778</v>
      </c>
      <c r="P61" s="197">
        <v>14708.676444165623</v>
      </c>
      <c r="Q61" s="197">
        <v>19240.136829360752</v>
      </c>
      <c r="R61" s="197">
        <v>32310.939290823582</v>
      </c>
      <c r="S61" s="197">
        <v>41906.842493373799</v>
      </c>
      <c r="T61" s="197">
        <v>63677.622396832048</v>
      </c>
    </row>
    <row r="62" spans="1:20" ht="25.5" x14ac:dyDescent="0.2">
      <c r="A62" s="293">
        <v>93020</v>
      </c>
      <c r="B62" s="177" t="s">
        <v>305</v>
      </c>
      <c r="C62" s="197">
        <v>2154.485999582585</v>
      </c>
      <c r="D62" s="197">
        <v>2694.2301937669904</v>
      </c>
      <c r="E62" s="197">
        <v>3485.4721584491394</v>
      </c>
      <c r="F62" s="197">
        <v>3863.798530200309</v>
      </c>
      <c r="G62" s="197">
        <v>5043.1567181480095</v>
      </c>
      <c r="H62" s="197">
        <v>5935.6519909044537</v>
      </c>
      <c r="I62" s="197">
        <v>7080.7602964966745</v>
      </c>
      <c r="J62" s="198">
        <v>9234.9258805846039</v>
      </c>
      <c r="K62" s="197">
        <v>12126.388351314283</v>
      </c>
      <c r="L62" s="197">
        <v>13435.077179014223</v>
      </c>
      <c r="M62" s="197">
        <v>19564.968317687599</v>
      </c>
      <c r="N62" s="197">
        <v>26205.429973264236</v>
      </c>
      <c r="O62" s="197">
        <v>34201.86380717576</v>
      </c>
      <c r="P62" s="197">
        <v>48082.665059241408</v>
      </c>
      <c r="Q62" s="197">
        <v>62896.009601672013</v>
      </c>
      <c r="R62" s="197">
        <v>105624.464415111</v>
      </c>
      <c r="S62" s="197">
        <v>136993.47313459663</v>
      </c>
      <c r="T62" s="197">
        <v>208162.15524886473</v>
      </c>
    </row>
    <row r="63" spans="1:20" x14ac:dyDescent="0.2">
      <c r="A63" s="293">
        <v>93030</v>
      </c>
      <c r="B63" s="177" t="s">
        <v>306</v>
      </c>
      <c r="C63" s="197">
        <v>5520.0439584503038</v>
      </c>
      <c r="D63" s="197">
        <v>5942.595448268642</v>
      </c>
      <c r="E63" s="197">
        <v>6551.6725559136639</v>
      </c>
      <c r="F63" s="197">
        <v>8182.5937051223564</v>
      </c>
      <c r="G63" s="197">
        <v>9626.5117225761715</v>
      </c>
      <c r="H63" s="197">
        <v>9949.147848358889</v>
      </c>
      <c r="I63" s="197">
        <v>11804.137621673659</v>
      </c>
      <c r="J63" s="198">
        <v>13867.849619294684</v>
      </c>
      <c r="K63" s="197">
        <v>16581.908729662809</v>
      </c>
      <c r="L63" s="197">
        <v>18171.6059103798</v>
      </c>
      <c r="M63" s="197">
        <v>22332.657728794067</v>
      </c>
      <c r="N63" s="197">
        <v>27997.721229421128</v>
      </c>
      <c r="O63" s="197">
        <v>35719.013308777721</v>
      </c>
      <c r="P63" s="197">
        <v>41438.065918446766</v>
      </c>
      <c r="Q63" s="197">
        <v>66057.011391746011</v>
      </c>
      <c r="R63" s="197">
        <v>233884.64309605712</v>
      </c>
      <c r="S63" s="197">
        <v>181965.48804630066</v>
      </c>
      <c r="T63" s="197">
        <v>356914.57920733432</v>
      </c>
    </row>
    <row r="64" spans="1:20" ht="13.5" thickBot="1" x14ac:dyDescent="0.25">
      <c r="A64" s="86"/>
      <c r="B64" s="255"/>
      <c r="C64" s="87"/>
      <c r="D64" s="87"/>
      <c r="E64" s="87"/>
      <c r="F64" s="87"/>
      <c r="G64" s="87"/>
      <c r="H64" s="87"/>
      <c r="I64" s="87"/>
      <c r="J64" s="104"/>
      <c r="K64" s="87"/>
      <c r="L64" s="87"/>
      <c r="M64" s="87"/>
      <c r="N64" s="87"/>
      <c r="O64" s="87"/>
      <c r="P64" s="87"/>
      <c r="Q64" s="87"/>
      <c r="R64" s="87"/>
      <c r="S64" s="87"/>
      <c r="T64" s="87"/>
    </row>
    <row r="65" spans="1:19" x14ac:dyDescent="0.2">
      <c r="A65" s="176" t="s">
        <v>311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</row>
    <row r="66" spans="1:19" x14ac:dyDescent="0.2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</row>
    <row r="67" spans="1:19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T34"/>
  <sheetViews>
    <sheetView zoomScale="90" zoomScaleNormal="90" workbookViewId="0">
      <selection activeCell="A15" sqref="A15"/>
    </sheetView>
  </sheetViews>
  <sheetFormatPr baseColWidth="10" defaultRowHeight="14.25" x14ac:dyDescent="0.2"/>
  <cols>
    <col min="2" max="2" width="42" customWidth="1"/>
    <col min="3" max="10" width="11" customWidth="1"/>
  </cols>
  <sheetData>
    <row r="1" spans="1:20" ht="15" thickBot="1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23"/>
    </row>
    <row r="2" spans="1:20" ht="15" x14ac:dyDescent="0.25">
      <c r="A2" s="294" t="s">
        <v>360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37"/>
      <c r="T2" s="37"/>
    </row>
    <row r="3" spans="1:20" x14ac:dyDescent="0.2">
      <c r="A3" s="183" t="s">
        <v>155</v>
      </c>
      <c r="B3" s="184"/>
      <c r="C3" s="185"/>
      <c r="D3" s="185"/>
      <c r="E3" s="185"/>
      <c r="F3" s="185"/>
      <c r="G3" s="185"/>
      <c r="H3" s="185"/>
      <c r="I3" s="185"/>
      <c r="J3" s="185"/>
      <c r="K3" s="185"/>
      <c r="L3" s="23"/>
      <c r="M3" s="23"/>
      <c r="N3" s="23"/>
      <c r="O3" s="23"/>
      <c r="P3" s="23"/>
      <c r="Q3" s="23"/>
      <c r="R3" s="23"/>
      <c r="S3" s="23"/>
      <c r="T3" s="23"/>
    </row>
    <row r="4" spans="1:20" x14ac:dyDescent="0.2">
      <c r="A4" s="186" t="s">
        <v>344</v>
      </c>
      <c r="B4" s="187"/>
      <c r="C4" s="185"/>
      <c r="D4" s="185"/>
      <c r="E4" s="185"/>
      <c r="F4" s="185"/>
      <c r="G4" s="185"/>
      <c r="H4" s="185"/>
      <c r="I4" s="185"/>
      <c r="J4" s="185"/>
      <c r="K4" s="185"/>
      <c r="L4" s="23"/>
      <c r="M4" s="23"/>
      <c r="N4" s="23"/>
      <c r="O4" s="23"/>
      <c r="P4" s="23"/>
      <c r="Q4" s="23"/>
      <c r="R4" s="23"/>
      <c r="S4" s="23"/>
      <c r="T4" s="23"/>
    </row>
    <row r="5" spans="1:20" x14ac:dyDescent="0.2">
      <c r="A5" s="183" t="s">
        <v>246</v>
      </c>
      <c r="B5" s="208"/>
      <c r="C5" s="185"/>
      <c r="D5" s="185"/>
      <c r="E5" s="185"/>
      <c r="F5" s="185"/>
      <c r="G5" s="185"/>
      <c r="H5" s="185"/>
      <c r="I5" s="185"/>
      <c r="J5" s="185"/>
      <c r="K5" s="185"/>
      <c r="L5" s="23"/>
      <c r="M5" s="23"/>
      <c r="N5" s="23"/>
      <c r="O5" s="23"/>
      <c r="P5" s="23"/>
      <c r="Q5" s="23"/>
      <c r="R5" s="23"/>
      <c r="S5" s="23"/>
      <c r="T5" s="23"/>
    </row>
    <row r="6" spans="1:20" x14ac:dyDescent="0.2">
      <c r="A6" s="183" t="s">
        <v>194</v>
      </c>
      <c r="B6" s="208"/>
      <c r="C6" s="185"/>
      <c r="D6" s="185"/>
      <c r="E6" s="185"/>
      <c r="F6" s="185"/>
      <c r="G6" s="185"/>
      <c r="H6" s="185"/>
      <c r="I6" s="185"/>
      <c r="J6" s="185"/>
      <c r="K6" s="185"/>
      <c r="L6" s="23"/>
      <c r="M6" s="23"/>
      <c r="N6" s="23"/>
      <c r="O6" s="23"/>
      <c r="P6" s="23"/>
      <c r="Q6" s="23"/>
      <c r="R6" s="23"/>
      <c r="S6" s="23"/>
      <c r="T6" s="23"/>
    </row>
    <row r="7" spans="1:20" ht="15.75" x14ac:dyDescent="0.25">
      <c r="A7" s="188" t="s">
        <v>158</v>
      </c>
      <c r="B7" s="184"/>
      <c r="C7" s="185"/>
      <c r="D7" s="185"/>
      <c r="E7" s="185"/>
      <c r="F7" s="185"/>
      <c r="G7" s="185"/>
      <c r="H7" s="185"/>
      <c r="I7" s="185"/>
      <c r="J7" s="185"/>
      <c r="K7" s="185"/>
      <c r="L7" s="23"/>
      <c r="M7" s="23"/>
      <c r="N7" s="23"/>
      <c r="O7" s="23"/>
      <c r="P7" s="23"/>
      <c r="Q7" s="23"/>
      <c r="R7" s="23"/>
      <c r="S7" s="23"/>
      <c r="T7" s="23"/>
    </row>
    <row r="8" spans="1:20" x14ac:dyDescent="0.2">
      <c r="A8" s="209"/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23"/>
      <c r="M8" s="23"/>
      <c r="N8" s="23"/>
      <c r="O8" s="23"/>
      <c r="P8" s="23"/>
      <c r="Q8" s="23"/>
      <c r="R8" s="23"/>
      <c r="S8" s="23"/>
      <c r="T8" s="23"/>
    </row>
    <row r="9" spans="1:20" ht="15" x14ac:dyDescent="0.25">
      <c r="A9" s="190" t="s">
        <v>159</v>
      </c>
      <c r="B9" s="191"/>
      <c r="C9" s="192">
        <v>2004</v>
      </c>
      <c r="D9" s="192">
        <v>2005</v>
      </c>
      <c r="E9" s="192">
        <v>2006</v>
      </c>
      <c r="F9" s="192">
        <v>2007</v>
      </c>
      <c r="G9" s="192">
        <v>2008</v>
      </c>
      <c r="H9" s="192">
        <v>2009</v>
      </c>
      <c r="I9" s="192">
        <v>2010</v>
      </c>
      <c r="J9" s="192">
        <v>2011</v>
      </c>
      <c r="K9" s="192">
        <v>2012</v>
      </c>
      <c r="L9" s="192">
        <v>2013</v>
      </c>
      <c r="M9" s="192">
        <v>2014</v>
      </c>
      <c r="N9" s="192">
        <v>2015</v>
      </c>
      <c r="O9" s="192">
        <v>2016</v>
      </c>
      <c r="P9" s="192">
        <v>2017</v>
      </c>
      <c r="Q9" s="192">
        <v>2018</v>
      </c>
      <c r="R9" s="192">
        <v>2019</v>
      </c>
      <c r="S9" s="192">
        <v>2020</v>
      </c>
      <c r="T9" s="192">
        <v>2021</v>
      </c>
    </row>
    <row r="10" spans="1:20" x14ac:dyDescent="0.2">
      <c r="A10" s="71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 ht="25.5" x14ac:dyDescent="0.2">
      <c r="A11" s="295">
        <v>95</v>
      </c>
      <c r="B11" s="296" t="s">
        <v>308</v>
      </c>
      <c r="C11" s="297">
        <v>12224.867732465202</v>
      </c>
      <c r="D11" s="297">
        <v>16567.62152203175</v>
      </c>
      <c r="E11" s="297">
        <v>14285.540779735855</v>
      </c>
      <c r="F11" s="297">
        <v>18043.145661021408</v>
      </c>
      <c r="G11" s="297">
        <v>18696.298361345875</v>
      </c>
      <c r="H11" s="277">
        <v>16308.258222145039</v>
      </c>
      <c r="I11" s="277">
        <v>16510.688114739547</v>
      </c>
      <c r="J11" s="277">
        <v>17778.247168759066</v>
      </c>
      <c r="K11" s="298">
        <v>18116.684645440509</v>
      </c>
      <c r="L11" s="298">
        <v>17076.859220589813</v>
      </c>
      <c r="M11" s="298">
        <v>17281.66133848816</v>
      </c>
      <c r="N11" s="298">
        <v>15651.151812980837</v>
      </c>
      <c r="O11" s="298">
        <v>16720.30532284352</v>
      </c>
      <c r="P11" s="298">
        <v>15207.861977869583</v>
      </c>
      <c r="Q11" s="298">
        <v>15496.485886137421</v>
      </c>
      <c r="R11" s="298">
        <v>15694.888629750491</v>
      </c>
      <c r="S11" s="298">
        <v>15443.850951095774</v>
      </c>
      <c r="T11" s="298">
        <v>13490.054561180876</v>
      </c>
    </row>
    <row r="12" spans="1:20" ht="31.5" customHeight="1" thickBot="1" x14ac:dyDescent="0.25">
      <c r="A12" s="299"/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</row>
    <row r="13" spans="1:20" ht="15" x14ac:dyDescent="0.2">
      <c r="A13" s="176" t="s">
        <v>311</v>
      </c>
      <c r="B13" s="301"/>
      <c r="C13" s="301"/>
      <c r="D13" s="23"/>
      <c r="E13" s="23"/>
      <c r="F13" s="23"/>
      <c r="G13" s="302"/>
      <c r="H13" s="302"/>
      <c r="I13" s="302"/>
      <c r="J13" s="23"/>
      <c r="K13" s="23"/>
      <c r="L13" s="23"/>
      <c r="M13" s="23"/>
      <c r="N13" s="23"/>
      <c r="O13" s="23"/>
      <c r="P13" s="23"/>
      <c r="Q13" s="23"/>
      <c r="R13" s="23"/>
      <c r="S13" s="145"/>
      <c r="T13" s="145"/>
    </row>
    <row r="14" spans="1:20" ht="15.75" thickBot="1" x14ac:dyDescent="0.25">
      <c r="A14" s="301"/>
      <c r="B14" s="301"/>
      <c r="C14" s="301"/>
      <c r="D14" s="23"/>
      <c r="E14" s="23"/>
      <c r="F14" s="23"/>
      <c r="G14" s="302"/>
      <c r="H14" s="302"/>
      <c r="I14" s="302"/>
      <c r="J14" s="23"/>
      <c r="K14" s="23"/>
      <c r="L14" s="23"/>
      <c r="M14" s="23"/>
      <c r="N14" s="23"/>
      <c r="O14" s="23"/>
      <c r="P14" s="23"/>
      <c r="Q14" s="23"/>
      <c r="R14" s="23"/>
      <c r="S14" s="145"/>
      <c r="T14" s="145"/>
    </row>
    <row r="15" spans="1:20" ht="15.75" x14ac:dyDescent="0.25">
      <c r="A15" s="294" t="s">
        <v>360</v>
      </c>
      <c r="B15" s="303"/>
      <c r="C15" s="303"/>
      <c r="D15" s="37"/>
      <c r="E15" s="37"/>
      <c r="F15" s="37"/>
      <c r="G15" s="304"/>
      <c r="H15" s="304"/>
      <c r="I15" s="304"/>
      <c r="J15" s="37"/>
      <c r="K15" s="37"/>
      <c r="L15" s="37"/>
      <c r="M15" s="37"/>
      <c r="N15" s="37"/>
      <c r="O15" s="37"/>
      <c r="P15" s="37"/>
      <c r="Q15" s="37"/>
      <c r="R15" s="37"/>
      <c r="S15" s="142"/>
      <c r="T15" s="142"/>
    </row>
    <row r="16" spans="1:20" ht="15.75" x14ac:dyDescent="0.25">
      <c r="A16" s="210" t="s">
        <v>155</v>
      </c>
      <c r="B16" s="185"/>
      <c r="C16" s="301"/>
      <c r="D16" s="23"/>
      <c r="E16" s="23"/>
      <c r="F16" s="23"/>
      <c r="G16" s="301"/>
      <c r="H16" s="301"/>
      <c r="I16" s="301"/>
      <c r="J16" s="23"/>
      <c r="K16" s="23"/>
      <c r="L16" s="23"/>
      <c r="M16" s="23"/>
      <c r="N16" s="23"/>
      <c r="O16" s="23"/>
      <c r="P16" s="23"/>
      <c r="Q16" s="23"/>
      <c r="R16" s="23"/>
      <c r="S16" s="145"/>
      <c r="T16" s="145"/>
    </row>
    <row r="17" spans="1:20" ht="15" x14ac:dyDescent="0.2">
      <c r="A17" s="186" t="s">
        <v>344</v>
      </c>
      <c r="B17" s="185"/>
      <c r="C17" s="301"/>
      <c r="D17" s="23"/>
      <c r="E17" s="23"/>
      <c r="F17" s="23"/>
      <c r="G17" s="301"/>
      <c r="H17" s="301"/>
      <c r="I17" s="301"/>
      <c r="J17" s="23"/>
      <c r="K17" s="23"/>
      <c r="L17" s="23"/>
      <c r="M17" s="23"/>
      <c r="N17" s="23"/>
      <c r="O17" s="23"/>
      <c r="P17" s="23"/>
      <c r="Q17" s="23"/>
      <c r="R17" s="23"/>
      <c r="S17" s="145"/>
      <c r="T17" s="145"/>
    </row>
    <row r="18" spans="1:20" ht="15.75" x14ac:dyDescent="0.25">
      <c r="A18" s="210" t="s">
        <v>156</v>
      </c>
      <c r="B18" s="185"/>
      <c r="C18" s="301"/>
      <c r="D18" s="23"/>
      <c r="E18" s="23"/>
      <c r="F18" s="23"/>
      <c r="G18" s="301"/>
      <c r="H18" s="301"/>
      <c r="I18" s="301"/>
      <c r="J18" s="23"/>
      <c r="K18" s="23"/>
      <c r="L18" s="23"/>
      <c r="M18" s="23"/>
      <c r="N18" s="23"/>
      <c r="O18" s="23"/>
      <c r="P18" s="23"/>
      <c r="Q18" s="23"/>
      <c r="R18" s="23"/>
      <c r="S18" s="145"/>
      <c r="T18" s="145"/>
    </row>
    <row r="19" spans="1:20" ht="15.75" x14ac:dyDescent="0.25">
      <c r="A19" s="210" t="s">
        <v>157</v>
      </c>
      <c r="B19" s="185"/>
      <c r="C19" s="301"/>
      <c r="D19" s="23"/>
      <c r="E19" s="23"/>
      <c r="F19" s="23"/>
      <c r="G19" s="301"/>
      <c r="H19" s="301"/>
      <c r="I19" s="301"/>
      <c r="J19" s="23"/>
      <c r="K19" s="23"/>
      <c r="L19" s="23"/>
      <c r="M19" s="23"/>
      <c r="N19" s="23"/>
      <c r="O19" s="23"/>
      <c r="P19" s="23"/>
      <c r="Q19" s="23"/>
      <c r="R19" s="23"/>
      <c r="S19" s="145"/>
      <c r="T19" s="145"/>
    </row>
    <row r="20" spans="1:20" ht="15.75" x14ac:dyDescent="0.25">
      <c r="A20" s="188" t="s">
        <v>191</v>
      </c>
      <c r="B20" s="184"/>
      <c r="C20" s="301"/>
      <c r="D20" s="23"/>
      <c r="E20" s="23"/>
      <c r="F20" s="23"/>
      <c r="G20" s="301"/>
      <c r="H20" s="301"/>
      <c r="I20" s="301"/>
      <c r="J20" s="23"/>
      <c r="K20" s="23"/>
      <c r="L20" s="23"/>
      <c r="M20" s="23"/>
      <c r="N20" s="23"/>
      <c r="O20" s="23"/>
      <c r="P20" s="23"/>
      <c r="Q20" s="23"/>
      <c r="R20" s="23"/>
      <c r="S20" s="145"/>
      <c r="T20" s="145"/>
    </row>
    <row r="21" spans="1:20" ht="15.75" x14ac:dyDescent="0.25">
      <c r="A21" s="305"/>
      <c r="B21" s="301"/>
      <c r="C21" s="306"/>
      <c r="D21" s="80"/>
      <c r="E21" s="80"/>
      <c r="F21" s="80"/>
      <c r="G21" s="306"/>
      <c r="H21" s="306"/>
      <c r="I21" s="306"/>
      <c r="J21" s="80"/>
      <c r="K21" s="80"/>
      <c r="L21" s="80"/>
      <c r="M21" s="80"/>
      <c r="N21" s="80"/>
      <c r="O21" s="80"/>
      <c r="P21" s="80"/>
      <c r="Q21" s="80"/>
      <c r="R21" s="80"/>
      <c r="S21" s="145"/>
      <c r="T21" s="145"/>
    </row>
    <row r="22" spans="1:20" ht="15" x14ac:dyDescent="0.25">
      <c r="A22" s="190" t="s">
        <v>159</v>
      </c>
      <c r="B22" s="191"/>
      <c r="C22" s="192">
        <v>2004</v>
      </c>
      <c r="D22" s="192">
        <v>2005</v>
      </c>
      <c r="E22" s="192">
        <v>2006</v>
      </c>
      <c r="F22" s="192">
        <v>2007</v>
      </c>
      <c r="G22" s="192">
        <v>2008</v>
      </c>
      <c r="H22" s="192">
        <v>2009</v>
      </c>
      <c r="I22" s="192">
        <v>2010</v>
      </c>
      <c r="J22" s="192">
        <v>2011</v>
      </c>
      <c r="K22" s="192">
        <v>2012</v>
      </c>
      <c r="L22" s="192">
        <v>2013</v>
      </c>
      <c r="M22" s="192">
        <v>2014</v>
      </c>
      <c r="N22" s="192">
        <v>2015</v>
      </c>
      <c r="O22" s="192">
        <v>2016</v>
      </c>
      <c r="P22" s="192">
        <v>2017</v>
      </c>
      <c r="Q22" s="192">
        <v>2018</v>
      </c>
      <c r="R22" s="192">
        <v>2019</v>
      </c>
      <c r="S22" s="192">
        <v>2020</v>
      </c>
      <c r="T22" s="192">
        <v>2021</v>
      </c>
    </row>
    <row r="23" spans="1:20" ht="15" x14ac:dyDescent="0.2">
      <c r="A23" s="305"/>
      <c r="B23" s="301"/>
      <c r="C23" s="89"/>
      <c r="D23" s="90"/>
      <c r="E23" s="90"/>
      <c r="F23" s="90"/>
      <c r="G23" s="89"/>
      <c r="H23" s="89"/>
      <c r="I23" s="89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</row>
    <row r="24" spans="1:20" ht="25.5" x14ac:dyDescent="0.2">
      <c r="A24" s="308">
        <v>95</v>
      </c>
      <c r="B24" s="296" t="s">
        <v>308</v>
      </c>
      <c r="C24" s="297">
        <v>12224.867732465202</v>
      </c>
      <c r="D24" s="297">
        <v>20155.582410868272</v>
      </c>
      <c r="E24" s="297">
        <v>22174.20678248498</v>
      </c>
      <c r="F24" s="297">
        <v>33775.137274575041</v>
      </c>
      <c r="G24" s="277">
        <v>41788.229855209735</v>
      </c>
      <c r="H24" s="277">
        <v>42028.228453350006</v>
      </c>
      <c r="I24" s="277">
        <v>51598.330116053839</v>
      </c>
      <c r="J24" s="277">
        <v>71446.189164766445</v>
      </c>
      <c r="K24" s="298">
        <v>94250.718851685582</v>
      </c>
      <c r="L24" s="298">
        <v>97041.322486992911</v>
      </c>
      <c r="M24" s="298">
        <v>141005.11795484956</v>
      </c>
      <c r="N24" s="298">
        <v>168661.09656132988</v>
      </c>
      <c r="O24" s="298">
        <v>231915.66102432244</v>
      </c>
      <c r="P24" s="298">
        <v>289098.57958464214</v>
      </c>
      <c r="Q24" s="298">
        <v>384599.79792211397</v>
      </c>
      <c r="R24" s="298">
        <v>645450.90907714772</v>
      </c>
      <c r="S24" s="298">
        <v>749757.15107502718</v>
      </c>
      <c r="T24" s="298">
        <v>1002197.3690585841</v>
      </c>
    </row>
    <row r="25" spans="1:20" ht="15.75" thickBot="1" x14ac:dyDescent="0.25">
      <c r="A25" s="309"/>
      <c r="B25" s="310"/>
      <c r="C25" s="310"/>
      <c r="D25" s="87"/>
      <c r="E25" s="87"/>
      <c r="F25" s="87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</row>
    <row r="26" spans="1:20" ht="15" x14ac:dyDescent="0.2">
      <c r="A26" s="301"/>
      <c r="B26" s="301"/>
      <c r="C26" s="301"/>
      <c r="D26" s="23"/>
      <c r="E26" s="23"/>
      <c r="F26" s="23"/>
      <c r="G26" s="301"/>
      <c r="H26" s="301"/>
      <c r="I26" s="301"/>
      <c r="J26" s="23"/>
      <c r="K26" s="23"/>
      <c r="L26" s="23"/>
      <c r="M26" s="23"/>
      <c r="N26" s="23"/>
      <c r="O26" s="23"/>
      <c r="P26" s="23"/>
      <c r="Q26" s="23"/>
      <c r="R26" s="23"/>
      <c r="S26" s="145"/>
    </row>
    <row r="27" spans="1:20" ht="15" x14ac:dyDescent="0.2">
      <c r="A27" s="176" t="s">
        <v>311</v>
      </c>
      <c r="B27" s="301"/>
      <c r="C27" s="312"/>
      <c r="D27" s="23"/>
      <c r="E27" s="23"/>
      <c r="F27" s="23"/>
      <c r="G27" s="301"/>
      <c r="H27" s="301"/>
      <c r="I27" s="301"/>
      <c r="J27" s="23"/>
      <c r="K27" s="23"/>
      <c r="L27" s="23"/>
      <c r="M27" s="23"/>
      <c r="N27" s="23"/>
      <c r="O27" s="23"/>
      <c r="P27" s="23"/>
      <c r="Q27" s="23"/>
      <c r="R27" s="23"/>
      <c r="S27" s="145"/>
    </row>
    <row r="28" spans="1:20" ht="15" x14ac:dyDescent="0.2">
      <c r="A28" s="301"/>
      <c r="B28" s="301"/>
      <c r="C28" s="301"/>
      <c r="D28" s="23"/>
      <c r="E28" s="23"/>
      <c r="F28" s="23"/>
      <c r="G28" s="301"/>
      <c r="H28" s="301"/>
      <c r="I28" s="301"/>
      <c r="J28" s="23"/>
      <c r="K28" s="23"/>
      <c r="L28" s="23"/>
      <c r="M28" s="23"/>
      <c r="N28" s="23"/>
      <c r="O28" s="23"/>
      <c r="P28" s="23"/>
      <c r="Q28" s="23"/>
      <c r="R28" s="23"/>
      <c r="S28" s="145"/>
    </row>
    <row r="29" spans="1:20" x14ac:dyDescent="0.2">
      <c r="A29" s="145"/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</row>
    <row r="30" spans="1:20" x14ac:dyDescent="0.2">
      <c r="A30" s="145"/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</row>
    <row r="31" spans="1:20" x14ac:dyDescent="0.2">
      <c r="S31" s="145"/>
    </row>
    <row r="32" spans="1:20" x14ac:dyDescent="0.2">
      <c r="S32" s="145"/>
    </row>
    <row r="33" spans="19:19" x14ac:dyDescent="0.2">
      <c r="S33" s="145"/>
    </row>
    <row r="34" spans="19:19" x14ac:dyDescent="0.2">
      <c r="S34" s="14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"/>
  <sheetViews>
    <sheetView topLeftCell="A4" workbookViewId="0">
      <selection activeCell="B19" sqref="B19"/>
    </sheetView>
  </sheetViews>
  <sheetFormatPr baseColWidth="10" defaultRowHeight="14.25" x14ac:dyDescent="0.2"/>
  <cols>
    <col min="2" max="2" width="41.375" customWidth="1"/>
  </cols>
  <sheetData>
    <row r="1" spans="1:3" ht="15" x14ac:dyDescent="0.25">
      <c r="A1" s="161" t="s">
        <v>329</v>
      </c>
      <c r="B1" s="145"/>
      <c r="C1" s="145"/>
    </row>
    <row r="2" spans="1:3" ht="15" x14ac:dyDescent="0.25">
      <c r="A2" s="161"/>
      <c r="B2" s="145"/>
      <c r="C2" s="145"/>
    </row>
    <row r="3" spans="1:3" x14ac:dyDescent="0.2">
      <c r="A3" s="145" t="s">
        <v>159</v>
      </c>
      <c r="B3" s="145" t="s">
        <v>169</v>
      </c>
      <c r="C3" s="145"/>
    </row>
    <row r="4" spans="1:3" x14ac:dyDescent="0.2">
      <c r="A4" s="390" t="s">
        <v>205</v>
      </c>
      <c r="B4" s="145" t="s">
        <v>206</v>
      </c>
      <c r="C4" s="145"/>
    </row>
    <row r="5" spans="1:3" x14ac:dyDescent="0.2">
      <c r="A5" s="390">
        <v>402</v>
      </c>
      <c r="B5" s="145" t="s">
        <v>207</v>
      </c>
      <c r="C5" s="145"/>
    </row>
    <row r="6" spans="1:3" x14ac:dyDescent="0.2">
      <c r="A6" s="390">
        <v>410</v>
      </c>
      <c r="B6" s="145" t="s">
        <v>208</v>
      </c>
      <c r="C6" s="145"/>
    </row>
    <row r="7" spans="1:3" x14ac:dyDescent="0.2">
      <c r="A7" s="145"/>
      <c r="B7" s="145"/>
      <c r="C7" s="145"/>
    </row>
    <row r="8" spans="1:3" x14ac:dyDescent="0.2">
      <c r="A8" s="145"/>
      <c r="B8" s="145"/>
      <c r="C8" s="145"/>
    </row>
    <row r="9" spans="1:3" x14ac:dyDescent="0.2">
      <c r="A9" s="145"/>
      <c r="B9" s="145"/>
      <c r="C9" s="145"/>
    </row>
    <row r="10" spans="1:3" x14ac:dyDescent="0.2">
      <c r="A10" s="145"/>
      <c r="B10" s="145"/>
      <c r="C10" s="145"/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V21"/>
  <sheetViews>
    <sheetView zoomScaleNormal="100" workbookViewId="0">
      <selection activeCell="S7" sqref="S7"/>
    </sheetView>
  </sheetViews>
  <sheetFormatPr baseColWidth="10" defaultRowHeight="15" customHeight="1" x14ac:dyDescent="0.2"/>
  <cols>
    <col min="1" max="2" width="17.25" style="23" customWidth="1"/>
    <col min="3" max="3" width="11.125" style="23" customWidth="1"/>
    <col min="4" max="4" width="10.75" style="23" customWidth="1"/>
    <col min="5" max="10" width="9.375" style="23" customWidth="1"/>
    <col min="11" max="12" width="10.125" style="23" customWidth="1"/>
    <col min="13" max="13" width="10" style="23" customWidth="1"/>
    <col min="14" max="14" width="9.375" style="23" customWidth="1"/>
    <col min="15" max="15" width="9.875" style="23" bestFit="1" customWidth="1"/>
    <col min="16" max="16" width="11" style="23"/>
    <col min="17" max="17" width="10.75" style="23" bestFit="1" customWidth="1"/>
    <col min="18" max="18" width="9" style="23" customWidth="1"/>
    <col min="19" max="19" width="10.25" style="23" customWidth="1"/>
    <col min="20" max="20" width="12.375" style="23" customWidth="1"/>
    <col min="21" max="22" width="12.125" style="23" customWidth="1"/>
    <col min="23" max="259" width="11" style="23"/>
    <col min="260" max="260" width="17.25" style="23" customWidth="1"/>
    <col min="261" max="266" width="9.375" style="23" customWidth="1"/>
    <col min="267" max="268" width="10.125" style="23" customWidth="1"/>
    <col min="269" max="269" width="10" style="23" customWidth="1"/>
    <col min="270" max="271" width="9.375" style="23" customWidth="1"/>
    <col min="272" max="272" width="11" style="23"/>
    <col min="273" max="273" width="9.375" style="23" customWidth="1"/>
    <col min="274" max="274" width="9" style="23" customWidth="1"/>
    <col min="275" max="276" width="12.375" style="23" customWidth="1"/>
    <col min="277" max="278" width="12.125" style="23" customWidth="1"/>
    <col min="279" max="515" width="11" style="23"/>
    <col min="516" max="516" width="17.25" style="23" customWidth="1"/>
    <col min="517" max="522" width="9.375" style="23" customWidth="1"/>
    <col min="523" max="524" width="10.125" style="23" customWidth="1"/>
    <col min="525" max="525" width="10" style="23" customWidth="1"/>
    <col min="526" max="527" width="9.375" style="23" customWidth="1"/>
    <col min="528" max="528" width="11" style="23"/>
    <col min="529" max="529" width="9.375" style="23" customWidth="1"/>
    <col min="530" max="530" width="9" style="23" customWidth="1"/>
    <col min="531" max="532" width="12.375" style="23" customWidth="1"/>
    <col min="533" max="534" width="12.125" style="23" customWidth="1"/>
    <col min="535" max="771" width="11" style="23"/>
    <col min="772" max="772" width="17.25" style="23" customWidth="1"/>
    <col min="773" max="778" width="9.375" style="23" customWidth="1"/>
    <col min="779" max="780" width="10.125" style="23" customWidth="1"/>
    <col min="781" max="781" width="10" style="23" customWidth="1"/>
    <col min="782" max="783" width="9.375" style="23" customWidth="1"/>
    <col min="784" max="784" width="11" style="23"/>
    <col min="785" max="785" width="9.375" style="23" customWidth="1"/>
    <col min="786" max="786" width="9" style="23" customWidth="1"/>
    <col min="787" max="788" width="12.375" style="23" customWidth="1"/>
    <col min="789" max="790" width="12.125" style="23" customWidth="1"/>
    <col min="791" max="1027" width="11" style="23"/>
    <col min="1028" max="1028" width="17.25" style="23" customWidth="1"/>
    <col min="1029" max="1034" width="9.375" style="23" customWidth="1"/>
    <col min="1035" max="1036" width="10.125" style="23" customWidth="1"/>
    <col min="1037" max="1037" width="10" style="23" customWidth="1"/>
    <col min="1038" max="1039" width="9.375" style="23" customWidth="1"/>
    <col min="1040" max="1040" width="11" style="23"/>
    <col min="1041" max="1041" width="9.375" style="23" customWidth="1"/>
    <col min="1042" max="1042" width="9" style="23" customWidth="1"/>
    <col min="1043" max="1044" width="12.375" style="23" customWidth="1"/>
    <col min="1045" max="1046" width="12.125" style="23" customWidth="1"/>
    <col min="1047" max="1283" width="11" style="23"/>
    <col min="1284" max="1284" width="17.25" style="23" customWidth="1"/>
    <col min="1285" max="1290" width="9.375" style="23" customWidth="1"/>
    <col min="1291" max="1292" width="10.125" style="23" customWidth="1"/>
    <col min="1293" max="1293" width="10" style="23" customWidth="1"/>
    <col min="1294" max="1295" width="9.375" style="23" customWidth="1"/>
    <col min="1296" max="1296" width="11" style="23"/>
    <col min="1297" max="1297" width="9.375" style="23" customWidth="1"/>
    <col min="1298" max="1298" width="9" style="23" customWidth="1"/>
    <col min="1299" max="1300" width="12.375" style="23" customWidth="1"/>
    <col min="1301" max="1302" width="12.125" style="23" customWidth="1"/>
    <col min="1303" max="1539" width="11" style="23"/>
    <col min="1540" max="1540" width="17.25" style="23" customWidth="1"/>
    <col min="1541" max="1546" width="9.375" style="23" customWidth="1"/>
    <col min="1547" max="1548" width="10.125" style="23" customWidth="1"/>
    <col min="1549" max="1549" width="10" style="23" customWidth="1"/>
    <col min="1550" max="1551" width="9.375" style="23" customWidth="1"/>
    <col min="1552" max="1552" width="11" style="23"/>
    <col min="1553" max="1553" width="9.375" style="23" customWidth="1"/>
    <col min="1554" max="1554" width="9" style="23" customWidth="1"/>
    <col min="1555" max="1556" width="12.375" style="23" customWidth="1"/>
    <col min="1557" max="1558" width="12.125" style="23" customWidth="1"/>
    <col min="1559" max="1795" width="11" style="23"/>
    <col min="1796" max="1796" width="17.25" style="23" customWidth="1"/>
    <col min="1797" max="1802" width="9.375" style="23" customWidth="1"/>
    <col min="1803" max="1804" width="10.125" style="23" customWidth="1"/>
    <col min="1805" max="1805" width="10" style="23" customWidth="1"/>
    <col min="1806" max="1807" width="9.375" style="23" customWidth="1"/>
    <col min="1808" max="1808" width="11" style="23"/>
    <col min="1809" max="1809" width="9.375" style="23" customWidth="1"/>
    <col min="1810" max="1810" width="9" style="23" customWidth="1"/>
    <col min="1811" max="1812" width="12.375" style="23" customWidth="1"/>
    <col min="1813" max="1814" width="12.125" style="23" customWidth="1"/>
    <col min="1815" max="2051" width="11" style="23"/>
    <col min="2052" max="2052" width="17.25" style="23" customWidth="1"/>
    <col min="2053" max="2058" width="9.375" style="23" customWidth="1"/>
    <col min="2059" max="2060" width="10.125" style="23" customWidth="1"/>
    <col min="2061" max="2061" width="10" style="23" customWidth="1"/>
    <col min="2062" max="2063" width="9.375" style="23" customWidth="1"/>
    <col min="2064" max="2064" width="11" style="23"/>
    <col min="2065" max="2065" width="9.375" style="23" customWidth="1"/>
    <col min="2066" max="2066" width="9" style="23" customWidth="1"/>
    <col min="2067" max="2068" width="12.375" style="23" customWidth="1"/>
    <col min="2069" max="2070" width="12.125" style="23" customWidth="1"/>
    <col min="2071" max="2307" width="11" style="23"/>
    <col min="2308" max="2308" width="17.25" style="23" customWidth="1"/>
    <col min="2309" max="2314" width="9.375" style="23" customWidth="1"/>
    <col min="2315" max="2316" width="10.125" style="23" customWidth="1"/>
    <col min="2317" max="2317" width="10" style="23" customWidth="1"/>
    <col min="2318" max="2319" width="9.375" style="23" customWidth="1"/>
    <col min="2320" max="2320" width="11" style="23"/>
    <col min="2321" max="2321" width="9.375" style="23" customWidth="1"/>
    <col min="2322" max="2322" width="9" style="23" customWidth="1"/>
    <col min="2323" max="2324" width="12.375" style="23" customWidth="1"/>
    <col min="2325" max="2326" width="12.125" style="23" customWidth="1"/>
    <col min="2327" max="2563" width="11" style="23"/>
    <col min="2564" max="2564" width="17.25" style="23" customWidth="1"/>
    <col min="2565" max="2570" width="9.375" style="23" customWidth="1"/>
    <col min="2571" max="2572" width="10.125" style="23" customWidth="1"/>
    <col min="2573" max="2573" width="10" style="23" customWidth="1"/>
    <col min="2574" max="2575" width="9.375" style="23" customWidth="1"/>
    <col min="2576" max="2576" width="11" style="23"/>
    <col min="2577" max="2577" width="9.375" style="23" customWidth="1"/>
    <col min="2578" max="2578" width="9" style="23" customWidth="1"/>
    <col min="2579" max="2580" width="12.375" style="23" customWidth="1"/>
    <col min="2581" max="2582" width="12.125" style="23" customWidth="1"/>
    <col min="2583" max="2819" width="11" style="23"/>
    <col min="2820" max="2820" width="17.25" style="23" customWidth="1"/>
    <col min="2821" max="2826" width="9.375" style="23" customWidth="1"/>
    <col min="2827" max="2828" width="10.125" style="23" customWidth="1"/>
    <col min="2829" max="2829" width="10" style="23" customWidth="1"/>
    <col min="2830" max="2831" width="9.375" style="23" customWidth="1"/>
    <col min="2832" max="2832" width="11" style="23"/>
    <col min="2833" max="2833" width="9.375" style="23" customWidth="1"/>
    <col min="2834" max="2834" width="9" style="23" customWidth="1"/>
    <col min="2835" max="2836" width="12.375" style="23" customWidth="1"/>
    <col min="2837" max="2838" width="12.125" style="23" customWidth="1"/>
    <col min="2839" max="3075" width="11" style="23"/>
    <col min="3076" max="3076" width="17.25" style="23" customWidth="1"/>
    <col min="3077" max="3082" width="9.375" style="23" customWidth="1"/>
    <col min="3083" max="3084" width="10.125" style="23" customWidth="1"/>
    <col min="3085" max="3085" width="10" style="23" customWidth="1"/>
    <col min="3086" max="3087" width="9.375" style="23" customWidth="1"/>
    <col min="3088" max="3088" width="11" style="23"/>
    <col min="3089" max="3089" width="9.375" style="23" customWidth="1"/>
    <col min="3090" max="3090" width="9" style="23" customWidth="1"/>
    <col min="3091" max="3092" width="12.375" style="23" customWidth="1"/>
    <col min="3093" max="3094" width="12.125" style="23" customWidth="1"/>
    <col min="3095" max="3331" width="11" style="23"/>
    <col min="3332" max="3332" width="17.25" style="23" customWidth="1"/>
    <col min="3333" max="3338" width="9.375" style="23" customWidth="1"/>
    <col min="3339" max="3340" width="10.125" style="23" customWidth="1"/>
    <col min="3341" max="3341" width="10" style="23" customWidth="1"/>
    <col min="3342" max="3343" width="9.375" style="23" customWidth="1"/>
    <col min="3344" max="3344" width="11" style="23"/>
    <col min="3345" max="3345" width="9.375" style="23" customWidth="1"/>
    <col min="3346" max="3346" width="9" style="23" customWidth="1"/>
    <col min="3347" max="3348" width="12.375" style="23" customWidth="1"/>
    <col min="3349" max="3350" width="12.125" style="23" customWidth="1"/>
    <col min="3351" max="3587" width="11" style="23"/>
    <col min="3588" max="3588" width="17.25" style="23" customWidth="1"/>
    <col min="3589" max="3594" width="9.375" style="23" customWidth="1"/>
    <col min="3595" max="3596" width="10.125" style="23" customWidth="1"/>
    <col min="3597" max="3597" width="10" style="23" customWidth="1"/>
    <col min="3598" max="3599" width="9.375" style="23" customWidth="1"/>
    <col min="3600" max="3600" width="11" style="23"/>
    <col min="3601" max="3601" width="9.375" style="23" customWidth="1"/>
    <col min="3602" max="3602" width="9" style="23" customWidth="1"/>
    <col min="3603" max="3604" width="12.375" style="23" customWidth="1"/>
    <col min="3605" max="3606" width="12.125" style="23" customWidth="1"/>
    <col min="3607" max="3843" width="11" style="23"/>
    <col min="3844" max="3844" width="17.25" style="23" customWidth="1"/>
    <col min="3845" max="3850" width="9.375" style="23" customWidth="1"/>
    <col min="3851" max="3852" width="10.125" style="23" customWidth="1"/>
    <col min="3853" max="3853" width="10" style="23" customWidth="1"/>
    <col min="3854" max="3855" width="9.375" style="23" customWidth="1"/>
    <col min="3856" max="3856" width="11" style="23"/>
    <col min="3857" max="3857" width="9.375" style="23" customWidth="1"/>
    <col min="3858" max="3858" width="9" style="23" customWidth="1"/>
    <col min="3859" max="3860" width="12.375" style="23" customWidth="1"/>
    <col min="3861" max="3862" width="12.125" style="23" customWidth="1"/>
    <col min="3863" max="4099" width="11" style="23"/>
    <col min="4100" max="4100" width="17.25" style="23" customWidth="1"/>
    <col min="4101" max="4106" width="9.375" style="23" customWidth="1"/>
    <col min="4107" max="4108" width="10.125" style="23" customWidth="1"/>
    <col min="4109" max="4109" width="10" style="23" customWidth="1"/>
    <col min="4110" max="4111" width="9.375" style="23" customWidth="1"/>
    <col min="4112" max="4112" width="11" style="23"/>
    <col min="4113" max="4113" width="9.375" style="23" customWidth="1"/>
    <col min="4114" max="4114" width="9" style="23" customWidth="1"/>
    <col min="4115" max="4116" width="12.375" style="23" customWidth="1"/>
    <col min="4117" max="4118" width="12.125" style="23" customWidth="1"/>
    <col min="4119" max="4355" width="11" style="23"/>
    <col min="4356" max="4356" width="17.25" style="23" customWidth="1"/>
    <col min="4357" max="4362" width="9.375" style="23" customWidth="1"/>
    <col min="4363" max="4364" width="10.125" style="23" customWidth="1"/>
    <col min="4365" max="4365" width="10" style="23" customWidth="1"/>
    <col min="4366" max="4367" width="9.375" style="23" customWidth="1"/>
    <col min="4368" max="4368" width="11" style="23"/>
    <col min="4369" max="4369" width="9.375" style="23" customWidth="1"/>
    <col min="4370" max="4370" width="9" style="23" customWidth="1"/>
    <col min="4371" max="4372" width="12.375" style="23" customWidth="1"/>
    <col min="4373" max="4374" width="12.125" style="23" customWidth="1"/>
    <col min="4375" max="4611" width="11" style="23"/>
    <col min="4612" max="4612" width="17.25" style="23" customWidth="1"/>
    <col min="4613" max="4618" width="9.375" style="23" customWidth="1"/>
    <col min="4619" max="4620" width="10.125" style="23" customWidth="1"/>
    <col min="4621" max="4621" width="10" style="23" customWidth="1"/>
    <col min="4622" max="4623" width="9.375" style="23" customWidth="1"/>
    <col min="4624" max="4624" width="11" style="23"/>
    <col min="4625" max="4625" width="9.375" style="23" customWidth="1"/>
    <col min="4626" max="4626" width="9" style="23" customWidth="1"/>
    <col min="4627" max="4628" width="12.375" style="23" customWidth="1"/>
    <col min="4629" max="4630" width="12.125" style="23" customWidth="1"/>
    <col min="4631" max="4867" width="11" style="23"/>
    <col min="4868" max="4868" width="17.25" style="23" customWidth="1"/>
    <col min="4869" max="4874" width="9.375" style="23" customWidth="1"/>
    <col min="4875" max="4876" width="10.125" style="23" customWidth="1"/>
    <col min="4877" max="4877" width="10" style="23" customWidth="1"/>
    <col min="4878" max="4879" width="9.375" style="23" customWidth="1"/>
    <col min="4880" max="4880" width="11" style="23"/>
    <col min="4881" max="4881" width="9.375" style="23" customWidth="1"/>
    <col min="4882" max="4882" width="9" style="23" customWidth="1"/>
    <col min="4883" max="4884" width="12.375" style="23" customWidth="1"/>
    <col min="4885" max="4886" width="12.125" style="23" customWidth="1"/>
    <col min="4887" max="5123" width="11" style="23"/>
    <col min="5124" max="5124" width="17.25" style="23" customWidth="1"/>
    <col min="5125" max="5130" width="9.375" style="23" customWidth="1"/>
    <col min="5131" max="5132" width="10.125" style="23" customWidth="1"/>
    <col min="5133" max="5133" width="10" style="23" customWidth="1"/>
    <col min="5134" max="5135" width="9.375" style="23" customWidth="1"/>
    <col min="5136" max="5136" width="11" style="23"/>
    <col min="5137" max="5137" width="9.375" style="23" customWidth="1"/>
    <col min="5138" max="5138" width="9" style="23" customWidth="1"/>
    <col min="5139" max="5140" width="12.375" style="23" customWidth="1"/>
    <col min="5141" max="5142" width="12.125" style="23" customWidth="1"/>
    <col min="5143" max="5379" width="11" style="23"/>
    <col min="5380" max="5380" width="17.25" style="23" customWidth="1"/>
    <col min="5381" max="5386" width="9.375" style="23" customWidth="1"/>
    <col min="5387" max="5388" width="10.125" style="23" customWidth="1"/>
    <col min="5389" max="5389" width="10" style="23" customWidth="1"/>
    <col min="5390" max="5391" width="9.375" style="23" customWidth="1"/>
    <col min="5392" max="5392" width="11" style="23"/>
    <col min="5393" max="5393" width="9.375" style="23" customWidth="1"/>
    <col min="5394" max="5394" width="9" style="23" customWidth="1"/>
    <col min="5395" max="5396" width="12.375" style="23" customWidth="1"/>
    <col min="5397" max="5398" width="12.125" style="23" customWidth="1"/>
    <col min="5399" max="5635" width="11" style="23"/>
    <col min="5636" max="5636" width="17.25" style="23" customWidth="1"/>
    <col min="5637" max="5642" width="9.375" style="23" customWidth="1"/>
    <col min="5643" max="5644" width="10.125" style="23" customWidth="1"/>
    <col min="5645" max="5645" width="10" style="23" customWidth="1"/>
    <col min="5646" max="5647" width="9.375" style="23" customWidth="1"/>
    <col min="5648" max="5648" width="11" style="23"/>
    <col min="5649" max="5649" width="9.375" style="23" customWidth="1"/>
    <col min="5650" max="5650" width="9" style="23" customWidth="1"/>
    <col min="5651" max="5652" width="12.375" style="23" customWidth="1"/>
    <col min="5653" max="5654" width="12.125" style="23" customWidth="1"/>
    <col min="5655" max="5891" width="11" style="23"/>
    <col min="5892" max="5892" width="17.25" style="23" customWidth="1"/>
    <col min="5893" max="5898" width="9.375" style="23" customWidth="1"/>
    <col min="5899" max="5900" width="10.125" style="23" customWidth="1"/>
    <col min="5901" max="5901" width="10" style="23" customWidth="1"/>
    <col min="5902" max="5903" width="9.375" style="23" customWidth="1"/>
    <col min="5904" max="5904" width="11" style="23"/>
    <col min="5905" max="5905" width="9.375" style="23" customWidth="1"/>
    <col min="5906" max="5906" width="9" style="23" customWidth="1"/>
    <col min="5907" max="5908" width="12.375" style="23" customWidth="1"/>
    <col min="5909" max="5910" width="12.125" style="23" customWidth="1"/>
    <col min="5911" max="6147" width="11" style="23"/>
    <col min="6148" max="6148" width="17.25" style="23" customWidth="1"/>
    <col min="6149" max="6154" width="9.375" style="23" customWidth="1"/>
    <col min="6155" max="6156" width="10.125" style="23" customWidth="1"/>
    <col min="6157" max="6157" width="10" style="23" customWidth="1"/>
    <col min="6158" max="6159" width="9.375" style="23" customWidth="1"/>
    <col min="6160" max="6160" width="11" style="23"/>
    <col min="6161" max="6161" width="9.375" style="23" customWidth="1"/>
    <col min="6162" max="6162" width="9" style="23" customWidth="1"/>
    <col min="6163" max="6164" width="12.375" style="23" customWidth="1"/>
    <col min="6165" max="6166" width="12.125" style="23" customWidth="1"/>
    <col min="6167" max="6403" width="11" style="23"/>
    <col min="6404" max="6404" width="17.25" style="23" customWidth="1"/>
    <col min="6405" max="6410" width="9.375" style="23" customWidth="1"/>
    <col min="6411" max="6412" width="10.125" style="23" customWidth="1"/>
    <col min="6413" max="6413" width="10" style="23" customWidth="1"/>
    <col min="6414" max="6415" width="9.375" style="23" customWidth="1"/>
    <col min="6416" max="6416" width="11" style="23"/>
    <col min="6417" max="6417" width="9.375" style="23" customWidth="1"/>
    <col min="6418" max="6418" width="9" style="23" customWidth="1"/>
    <col min="6419" max="6420" width="12.375" style="23" customWidth="1"/>
    <col min="6421" max="6422" width="12.125" style="23" customWidth="1"/>
    <col min="6423" max="6659" width="11" style="23"/>
    <col min="6660" max="6660" width="17.25" style="23" customWidth="1"/>
    <col min="6661" max="6666" width="9.375" style="23" customWidth="1"/>
    <col min="6667" max="6668" width="10.125" style="23" customWidth="1"/>
    <col min="6669" max="6669" width="10" style="23" customWidth="1"/>
    <col min="6670" max="6671" width="9.375" style="23" customWidth="1"/>
    <col min="6672" max="6672" width="11" style="23"/>
    <col min="6673" max="6673" width="9.375" style="23" customWidth="1"/>
    <col min="6674" max="6674" width="9" style="23" customWidth="1"/>
    <col min="6675" max="6676" width="12.375" style="23" customWidth="1"/>
    <col min="6677" max="6678" width="12.125" style="23" customWidth="1"/>
    <col min="6679" max="6915" width="11" style="23"/>
    <col min="6916" max="6916" width="17.25" style="23" customWidth="1"/>
    <col min="6917" max="6922" width="9.375" style="23" customWidth="1"/>
    <col min="6923" max="6924" width="10.125" style="23" customWidth="1"/>
    <col min="6925" max="6925" width="10" style="23" customWidth="1"/>
    <col min="6926" max="6927" width="9.375" style="23" customWidth="1"/>
    <col min="6928" max="6928" width="11" style="23"/>
    <col min="6929" max="6929" width="9.375" style="23" customWidth="1"/>
    <col min="6930" max="6930" width="9" style="23" customWidth="1"/>
    <col min="6931" max="6932" width="12.375" style="23" customWidth="1"/>
    <col min="6933" max="6934" width="12.125" style="23" customWidth="1"/>
    <col min="6935" max="7171" width="11" style="23"/>
    <col min="7172" max="7172" width="17.25" style="23" customWidth="1"/>
    <col min="7173" max="7178" width="9.375" style="23" customWidth="1"/>
    <col min="7179" max="7180" width="10.125" style="23" customWidth="1"/>
    <col min="7181" max="7181" width="10" style="23" customWidth="1"/>
    <col min="7182" max="7183" width="9.375" style="23" customWidth="1"/>
    <col min="7184" max="7184" width="11" style="23"/>
    <col min="7185" max="7185" width="9.375" style="23" customWidth="1"/>
    <col min="7186" max="7186" width="9" style="23" customWidth="1"/>
    <col min="7187" max="7188" width="12.375" style="23" customWidth="1"/>
    <col min="7189" max="7190" width="12.125" style="23" customWidth="1"/>
    <col min="7191" max="7427" width="11" style="23"/>
    <col min="7428" max="7428" width="17.25" style="23" customWidth="1"/>
    <col min="7429" max="7434" width="9.375" style="23" customWidth="1"/>
    <col min="7435" max="7436" width="10.125" style="23" customWidth="1"/>
    <col min="7437" max="7437" width="10" style="23" customWidth="1"/>
    <col min="7438" max="7439" width="9.375" style="23" customWidth="1"/>
    <col min="7440" max="7440" width="11" style="23"/>
    <col min="7441" max="7441" width="9.375" style="23" customWidth="1"/>
    <col min="7442" max="7442" width="9" style="23" customWidth="1"/>
    <col min="7443" max="7444" width="12.375" style="23" customWidth="1"/>
    <col min="7445" max="7446" width="12.125" style="23" customWidth="1"/>
    <col min="7447" max="7683" width="11" style="23"/>
    <col min="7684" max="7684" width="17.25" style="23" customWidth="1"/>
    <col min="7685" max="7690" width="9.375" style="23" customWidth="1"/>
    <col min="7691" max="7692" width="10.125" style="23" customWidth="1"/>
    <col min="7693" max="7693" width="10" style="23" customWidth="1"/>
    <col min="7694" max="7695" width="9.375" style="23" customWidth="1"/>
    <col min="7696" max="7696" width="11" style="23"/>
    <col min="7697" max="7697" width="9.375" style="23" customWidth="1"/>
    <col min="7698" max="7698" width="9" style="23" customWidth="1"/>
    <col min="7699" max="7700" width="12.375" style="23" customWidth="1"/>
    <col min="7701" max="7702" width="12.125" style="23" customWidth="1"/>
    <col min="7703" max="7939" width="11" style="23"/>
    <col min="7940" max="7940" width="17.25" style="23" customWidth="1"/>
    <col min="7941" max="7946" width="9.375" style="23" customWidth="1"/>
    <col min="7947" max="7948" width="10.125" style="23" customWidth="1"/>
    <col min="7949" max="7949" width="10" style="23" customWidth="1"/>
    <col min="7950" max="7951" width="9.375" style="23" customWidth="1"/>
    <col min="7952" max="7952" width="11" style="23"/>
    <col min="7953" max="7953" width="9.375" style="23" customWidth="1"/>
    <col min="7954" max="7954" width="9" style="23" customWidth="1"/>
    <col min="7955" max="7956" width="12.375" style="23" customWidth="1"/>
    <col min="7957" max="7958" width="12.125" style="23" customWidth="1"/>
    <col min="7959" max="8195" width="11" style="23"/>
    <col min="8196" max="8196" width="17.25" style="23" customWidth="1"/>
    <col min="8197" max="8202" width="9.375" style="23" customWidth="1"/>
    <col min="8203" max="8204" width="10.125" style="23" customWidth="1"/>
    <col min="8205" max="8205" width="10" style="23" customWidth="1"/>
    <col min="8206" max="8207" width="9.375" style="23" customWidth="1"/>
    <col min="8208" max="8208" width="11" style="23"/>
    <col min="8209" max="8209" width="9.375" style="23" customWidth="1"/>
    <col min="8210" max="8210" width="9" style="23" customWidth="1"/>
    <col min="8211" max="8212" width="12.375" style="23" customWidth="1"/>
    <col min="8213" max="8214" width="12.125" style="23" customWidth="1"/>
    <col min="8215" max="8451" width="11" style="23"/>
    <col min="8452" max="8452" width="17.25" style="23" customWidth="1"/>
    <col min="8453" max="8458" width="9.375" style="23" customWidth="1"/>
    <col min="8459" max="8460" width="10.125" style="23" customWidth="1"/>
    <col min="8461" max="8461" width="10" style="23" customWidth="1"/>
    <col min="8462" max="8463" width="9.375" style="23" customWidth="1"/>
    <col min="8464" max="8464" width="11" style="23"/>
    <col min="8465" max="8465" width="9.375" style="23" customWidth="1"/>
    <col min="8466" max="8466" width="9" style="23" customWidth="1"/>
    <col min="8467" max="8468" width="12.375" style="23" customWidth="1"/>
    <col min="8469" max="8470" width="12.125" style="23" customWidth="1"/>
    <col min="8471" max="8707" width="11" style="23"/>
    <col min="8708" max="8708" width="17.25" style="23" customWidth="1"/>
    <col min="8709" max="8714" width="9.375" style="23" customWidth="1"/>
    <col min="8715" max="8716" width="10.125" style="23" customWidth="1"/>
    <col min="8717" max="8717" width="10" style="23" customWidth="1"/>
    <col min="8718" max="8719" width="9.375" style="23" customWidth="1"/>
    <col min="8720" max="8720" width="11" style="23"/>
    <col min="8721" max="8721" width="9.375" style="23" customWidth="1"/>
    <col min="8722" max="8722" width="9" style="23" customWidth="1"/>
    <col min="8723" max="8724" width="12.375" style="23" customWidth="1"/>
    <col min="8725" max="8726" width="12.125" style="23" customWidth="1"/>
    <col min="8727" max="8963" width="11" style="23"/>
    <col min="8964" max="8964" width="17.25" style="23" customWidth="1"/>
    <col min="8965" max="8970" width="9.375" style="23" customWidth="1"/>
    <col min="8971" max="8972" width="10.125" style="23" customWidth="1"/>
    <col min="8973" max="8973" width="10" style="23" customWidth="1"/>
    <col min="8974" max="8975" width="9.375" style="23" customWidth="1"/>
    <col min="8976" max="8976" width="11" style="23"/>
    <col min="8977" max="8977" width="9.375" style="23" customWidth="1"/>
    <col min="8978" max="8978" width="9" style="23" customWidth="1"/>
    <col min="8979" max="8980" width="12.375" style="23" customWidth="1"/>
    <col min="8981" max="8982" width="12.125" style="23" customWidth="1"/>
    <col min="8983" max="9219" width="11" style="23"/>
    <col min="9220" max="9220" width="17.25" style="23" customWidth="1"/>
    <col min="9221" max="9226" width="9.375" style="23" customWidth="1"/>
    <col min="9227" max="9228" width="10.125" style="23" customWidth="1"/>
    <col min="9229" max="9229" width="10" style="23" customWidth="1"/>
    <col min="9230" max="9231" width="9.375" style="23" customWidth="1"/>
    <col min="9232" max="9232" width="11" style="23"/>
    <col min="9233" max="9233" width="9.375" style="23" customWidth="1"/>
    <col min="9234" max="9234" width="9" style="23" customWidth="1"/>
    <col min="9235" max="9236" width="12.375" style="23" customWidth="1"/>
    <col min="9237" max="9238" width="12.125" style="23" customWidth="1"/>
    <col min="9239" max="9475" width="11" style="23"/>
    <col min="9476" max="9476" width="17.25" style="23" customWidth="1"/>
    <col min="9477" max="9482" width="9.375" style="23" customWidth="1"/>
    <col min="9483" max="9484" width="10.125" style="23" customWidth="1"/>
    <col min="9485" max="9485" width="10" style="23" customWidth="1"/>
    <col min="9486" max="9487" width="9.375" style="23" customWidth="1"/>
    <col min="9488" max="9488" width="11" style="23"/>
    <col min="9489" max="9489" width="9.375" style="23" customWidth="1"/>
    <col min="9490" max="9490" width="9" style="23" customWidth="1"/>
    <col min="9491" max="9492" width="12.375" style="23" customWidth="1"/>
    <col min="9493" max="9494" width="12.125" style="23" customWidth="1"/>
    <col min="9495" max="9731" width="11" style="23"/>
    <col min="9732" max="9732" width="17.25" style="23" customWidth="1"/>
    <col min="9733" max="9738" width="9.375" style="23" customWidth="1"/>
    <col min="9739" max="9740" width="10.125" style="23" customWidth="1"/>
    <col min="9741" max="9741" width="10" style="23" customWidth="1"/>
    <col min="9742" max="9743" width="9.375" style="23" customWidth="1"/>
    <col min="9744" max="9744" width="11" style="23"/>
    <col min="9745" max="9745" width="9.375" style="23" customWidth="1"/>
    <col min="9746" max="9746" width="9" style="23" customWidth="1"/>
    <col min="9747" max="9748" width="12.375" style="23" customWidth="1"/>
    <col min="9749" max="9750" width="12.125" style="23" customWidth="1"/>
    <col min="9751" max="9987" width="11" style="23"/>
    <col min="9988" max="9988" width="17.25" style="23" customWidth="1"/>
    <col min="9989" max="9994" width="9.375" style="23" customWidth="1"/>
    <col min="9995" max="9996" width="10.125" style="23" customWidth="1"/>
    <col min="9997" max="9997" width="10" style="23" customWidth="1"/>
    <col min="9998" max="9999" width="9.375" style="23" customWidth="1"/>
    <col min="10000" max="10000" width="11" style="23"/>
    <col min="10001" max="10001" width="9.375" style="23" customWidth="1"/>
    <col min="10002" max="10002" width="9" style="23" customWidth="1"/>
    <col min="10003" max="10004" width="12.375" style="23" customWidth="1"/>
    <col min="10005" max="10006" width="12.125" style="23" customWidth="1"/>
    <col min="10007" max="10243" width="11" style="23"/>
    <col min="10244" max="10244" width="17.25" style="23" customWidth="1"/>
    <col min="10245" max="10250" width="9.375" style="23" customWidth="1"/>
    <col min="10251" max="10252" width="10.125" style="23" customWidth="1"/>
    <col min="10253" max="10253" width="10" style="23" customWidth="1"/>
    <col min="10254" max="10255" width="9.375" style="23" customWidth="1"/>
    <col min="10256" max="10256" width="11" style="23"/>
    <col min="10257" max="10257" width="9.375" style="23" customWidth="1"/>
    <col min="10258" max="10258" width="9" style="23" customWidth="1"/>
    <col min="10259" max="10260" width="12.375" style="23" customWidth="1"/>
    <col min="10261" max="10262" width="12.125" style="23" customWidth="1"/>
    <col min="10263" max="10499" width="11" style="23"/>
    <col min="10500" max="10500" width="17.25" style="23" customWidth="1"/>
    <col min="10501" max="10506" width="9.375" style="23" customWidth="1"/>
    <col min="10507" max="10508" width="10.125" style="23" customWidth="1"/>
    <col min="10509" max="10509" width="10" style="23" customWidth="1"/>
    <col min="10510" max="10511" width="9.375" style="23" customWidth="1"/>
    <col min="10512" max="10512" width="11" style="23"/>
    <col min="10513" max="10513" width="9.375" style="23" customWidth="1"/>
    <col min="10514" max="10514" width="9" style="23" customWidth="1"/>
    <col min="10515" max="10516" width="12.375" style="23" customWidth="1"/>
    <col min="10517" max="10518" width="12.125" style="23" customWidth="1"/>
    <col min="10519" max="10755" width="11" style="23"/>
    <col min="10756" max="10756" width="17.25" style="23" customWidth="1"/>
    <col min="10757" max="10762" width="9.375" style="23" customWidth="1"/>
    <col min="10763" max="10764" width="10.125" style="23" customWidth="1"/>
    <col min="10765" max="10765" width="10" style="23" customWidth="1"/>
    <col min="10766" max="10767" width="9.375" style="23" customWidth="1"/>
    <col min="10768" max="10768" width="11" style="23"/>
    <col min="10769" max="10769" width="9.375" style="23" customWidth="1"/>
    <col min="10770" max="10770" width="9" style="23" customWidth="1"/>
    <col min="10771" max="10772" width="12.375" style="23" customWidth="1"/>
    <col min="10773" max="10774" width="12.125" style="23" customWidth="1"/>
    <col min="10775" max="11011" width="11" style="23"/>
    <col min="11012" max="11012" width="17.25" style="23" customWidth="1"/>
    <col min="11013" max="11018" width="9.375" style="23" customWidth="1"/>
    <col min="11019" max="11020" width="10.125" style="23" customWidth="1"/>
    <col min="11021" max="11021" width="10" style="23" customWidth="1"/>
    <col min="11022" max="11023" width="9.375" style="23" customWidth="1"/>
    <col min="11024" max="11024" width="11" style="23"/>
    <col min="11025" max="11025" width="9.375" style="23" customWidth="1"/>
    <col min="11026" max="11026" width="9" style="23" customWidth="1"/>
    <col min="11027" max="11028" width="12.375" style="23" customWidth="1"/>
    <col min="11029" max="11030" width="12.125" style="23" customWidth="1"/>
    <col min="11031" max="11267" width="11" style="23"/>
    <col min="11268" max="11268" width="17.25" style="23" customWidth="1"/>
    <col min="11269" max="11274" width="9.375" style="23" customWidth="1"/>
    <col min="11275" max="11276" width="10.125" style="23" customWidth="1"/>
    <col min="11277" max="11277" width="10" style="23" customWidth="1"/>
    <col min="11278" max="11279" width="9.375" style="23" customWidth="1"/>
    <col min="11280" max="11280" width="11" style="23"/>
    <col min="11281" max="11281" width="9.375" style="23" customWidth="1"/>
    <col min="11282" max="11282" width="9" style="23" customWidth="1"/>
    <col min="11283" max="11284" width="12.375" style="23" customWidth="1"/>
    <col min="11285" max="11286" width="12.125" style="23" customWidth="1"/>
    <col min="11287" max="11523" width="11" style="23"/>
    <col min="11524" max="11524" width="17.25" style="23" customWidth="1"/>
    <col min="11525" max="11530" width="9.375" style="23" customWidth="1"/>
    <col min="11531" max="11532" width="10.125" style="23" customWidth="1"/>
    <col min="11533" max="11533" width="10" style="23" customWidth="1"/>
    <col min="11534" max="11535" width="9.375" style="23" customWidth="1"/>
    <col min="11536" max="11536" width="11" style="23"/>
    <col min="11537" max="11537" width="9.375" style="23" customWidth="1"/>
    <col min="11538" max="11538" width="9" style="23" customWidth="1"/>
    <col min="11539" max="11540" width="12.375" style="23" customWidth="1"/>
    <col min="11541" max="11542" width="12.125" style="23" customWidth="1"/>
    <col min="11543" max="11779" width="11" style="23"/>
    <col min="11780" max="11780" width="17.25" style="23" customWidth="1"/>
    <col min="11781" max="11786" width="9.375" style="23" customWidth="1"/>
    <col min="11787" max="11788" width="10.125" style="23" customWidth="1"/>
    <col min="11789" max="11789" width="10" style="23" customWidth="1"/>
    <col min="11790" max="11791" width="9.375" style="23" customWidth="1"/>
    <col min="11792" max="11792" width="11" style="23"/>
    <col min="11793" max="11793" width="9.375" style="23" customWidth="1"/>
    <col min="11794" max="11794" width="9" style="23" customWidth="1"/>
    <col min="11795" max="11796" width="12.375" style="23" customWidth="1"/>
    <col min="11797" max="11798" width="12.125" style="23" customWidth="1"/>
    <col min="11799" max="12035" width="11" style="23"/>
    <col min="12036" max="12036" width="17.25" style="23" customWidth="1"/>
    <col min="12037" max="12042" width="9.375" style="23" customWidth="1"/>
    <col min="12043" max="12044" width="10.125" style="23" customWidth="1"/>
    <col min="12045" max="12045" width="10" style="23" customWidth="1"/>
    <col min="12046" max="12047" width="9.375" style="23" customWidth="1"/>
    <col min="12048" max="12048" width="11" style="23"/>
    <col min="12049" max="12049" width="9.375" style="23" customWidth="1"/>
    <col min="12050" max="12050" width="9" style="23" customWidth="1"/>
    <col min="12051" max="12052" width="12.375" style="23" customWidth="1"/>
    <col min="12053" max="12054" width="12.125" style="23" customWidth="1"/>
    <col min="12055" max="12291" width="11" style="23"/>
    <col min="12292" max="12292" width="17.25" style="23" customWidth="1"/>
    <col min="12293" max="12298" width="9.375" style="23" customWidth="1"/>
    <col min="12299" max="12300" width="10.125" style="23" customWidth="1"/>
    <col min="12301" max="12301" width="10" style="23" customWidth="1"/>
    <col min="12302" max="12303" width="9.375" style="23" customWidth="1"/>
    <col min="12304" max="12304" width="11" style="23"/>
    <col min="12305" max="12305" width="9.375" style="23" customWidth="1"/>
    <col min="12306" max="12306" width="9" style="23" customWidth="1"/>
    <col min="12307" max="12308" width="12.375" style="23" customWidth="1"/>
    <col min="12309" max="12310" width="12.125" style="23" customWidth="1"/>
    <col min="12311" max="12547" width="11" style="23"/>
    <col min="12548" max="12548" width="17.25" style="23" customWidth="1"/>
    <col min="12549" max="12554" width="9.375" style="23" customWidth="1"/>
    <col min="12555" max="12556" width="10.125" style="23" customWidth="1"/>
    <col min="12557" max="12557" width="10" style="23" customWidth="1"/>
    <col min="12558" max="12559" width="9.375" style="23" customWidth="1"/>
    <col min="12560" max="12560" width="11" style="23"/>
    <col min="12561" max="12561" width="9.375" style="23" customWidth="1"/>
    <col min="12562" max="12562" width="9" style="23" customWidth="1"/>
    <col min="12563" max="12564" width="12.375" style="23" customWidth="1"/>
    <col min="12565" max="12566" width="12.125" style="23" customWidth="1"/>
    <col min="12567" max="12803" width="11" style="23"/>
    <col min="12804" max="12804" width="17.25" style="23" customWidth="1"/>
    <col min="12805" max="12810" width="9.375" style="23" customWidth="1"/>
    <col min="12811" max="12812" width="10.125" style="23" customWidth="1"/>
    <col min="12813" max="12813" width="10" style="23" customWidth="1"/>
    <col min="12814" max="12815" width="9.375" style="23" customWidth="1"/>
    <col min="12816" max="12816" width="11" style="23"/>
    <col min="12817" max="12817" width="9.375" style="23" customWidth="1"/>
    <col min="12818" max="12818" width="9" style="23" customWidth="1"/>
    <col min="12819" max="12820" width="12.375" style="23" customWidth="1"/>
    <col min="12821" max="12822" width="12.125" style="23" customWidth="1"/>
    <col min="12823" max="13059" width="11" style="23"/>
    <col min="13060" max="13060" width="17.25" style="23" customWidth="1"/>
    <col min="13061" max="13066" width="9.375" style="23" customWidth="1"/>
    <col min="13067" max="13068" width="10.125" style="23" customWidth="1"/>
    <col min="13069" max="13069" width="10" style="23" customWidth="1"/>
    <col min="13070" max="13071" width="9.375" style="23" customWidth="1"/>
    <col min="13072" max="13072" width="11" style="23"/>
    <col min="13073" max="13073" width="9.375" style="23" customWidth="1"/>
    <col min="13074" max="13074" width="9" style="23" customWidth="1"/>
    <col min="13075" max="13076" width="12.375" style="23" customWidth="1"/>
    <col min="13077" max="13078" width="12.125" style="23" customWidth="1"/>
    <col min="13079" max="13315" width="11" style="23"/>
    <col min="13316" max="13316" width="17.25" style="23" customWidth="1"/>
    <col min="13317" max="13322" width="9.375" style="23" customWidth="1"/>
    <col min="13323" max="13324" width="10.125" style="23" customWidth="1"/>
    <col min="13325" max="13325" width="10" style="23" customWidth="1"/>
    <col min="13326" max="13327" width="9.375" style="23" customWidth="1"/>
    <col min="13328" max="13328" width="11" style="23"/>
    <col min="13329" max="13329" width="9.375" style="23" customWidth="1"/>
    <col min="13330" max="13330" width="9" style="23" customWidth="1"/>
    <col min="13331" max="13332" width="12.375" style="23" customWidth="1"/>
    <col min="13333" max="13334" width="12.125" style="23" customWidth="1"/>
    <col min="13335" max="13571" width="11" style="23"/>
    <col min="13572" max="13572" width="17.25" style="23" customWidth="1"/>
    <col min="13573" max="13578" width="9.375" style="23" customWidth="1"/>
    <col min="13579" max="13580" width="10.125" style="23" customWidth="1"/>
    <col min="13581" max="13581" width="10" style="23" customWidth="1"/>
    <col min="13582" max="13583" width="9.375" style="23" customWidth="1"/>
    <col min="13584" max="13584" width="11" style="23"/>
    <col min="13585" max="13585" width="9.375" style="23" customWidth="1"/>
    <col min="13586" max="13586" width="9" style="23" customWidth="1"/>
    <col min="13587" max="13588" width="12.375" style="23" customWidth="1"/>
    <col min="13589" max="13590" width="12.125" style="23" customWidth="1"/>
    <col min="13591" max="13827" width="11" style="23"/>
    <col min="13828" max="13828" width="17.25" style="23" customWidth="1"/>
    <col min="13829" max="13834" width="9.375" style="23" customWidth="1"/>
    <col min="13835" max="13836" width="10.125" style="23" customWidth="1"/>
    <col min="13837" max="13837" width="10" style="23" customWidth="1"/>
    <col min="13838" max="13839" width="9.375" style="23" customWidth="1"/>
    <col min="13840" max="13840" width="11" style="23"/>
    <col min="13841" max="13841" width="9.375" style="23" customWidth="1"/>
    <col min="13842" max="13842" width="9" style="23" customWidth="1"/>
    <col min="13843" max="13844" width="12.375" style="23" customWidth="1"/>
    <col min="13845" max="13846" width="12.125" style="23" customWidth="1"/>
    <col min="13847" max="14083" width="11" style="23"/>
    <col min="14084" max="14084" width="17.25" style="23" customWidth="1"/>
    <col min="14085" max="14090" width="9.375" style="23" customWidth="1"/>
    <col min="14091" max="14092" width="10.125" style="23" customWidth="1"/>
    <col min="14093" max="14093" width="10" style="23" customWidth="1"/>
    <col min="14094" max="14095" width="9.375" style="23" customWidth="1"/>
    <col min="14096" max="14096" width="11" style="23"/>
    <col min="14097" max="14097" width="9.375" style="23" customWidth="1"/>
    <col min="14098" max="14098" width="9" style="23" customWidth="1"/>
    <col min="14099" max="14100" width="12.375" style="23" customWidth="1"/>
    <col min="14101" max="14102" width="12.125" style="23" customWidth="1"/>
    <col min="14103" max="14339" width="11" style="23"/>
    <col min="14340" max="14340" width="17.25" style="23" customWidth="1"/>
    <col min="14341" max="14346" width="9.375" style="23" customWidth="1"/>
    <col min="14347" max="14348" width="10.125" style="23" customWidth="1"/>
    <col min="14349" max="14349" width="10" style="23" customWidth="1"/>
    <col min="14350" max="14351" width="9.375" style="23" customWidth="1"/>
    <col min="14352" max="14352" width="11" style="23"/>
    <col min="14353" max="14353" width="9.375" style="23" customWidth="1"/>
    <col min="14354" max="14354" width="9" style="23" customWidth="1"/>
    <col min="14355" max="14356" width="12.375" style="23" customWidth="1"/>
    <col min="14357" max="14358" width="12.125" style="23" customWidth="1"/>
    <col min="14359" max="14595" width="11" style="23"/>
    <col min="14596" max="14596" width="17.25" style="23" customWidth="1"/>
    <col min="14597" max="14602" width="9.375" style="23" customWidth="1"/>
    <col min="14603" max="14604" width="10.125" style="23" customWidth="1"/>
    <col min="14605" max="14605" width="10" style="23" customWidth="1"/>
    <col min="14606" max="14607" width="9.375" style="23" customWidth="1"/>
    <col min="14608" max="14608" width="11" style="23"/>
    <col min="14609" max="14609" width="9.375" style="23" customWidth="1"/>
    <col min="14610" max="14610" width="9" style="23" customWidth="1"/>
    <col min="14611" max="14612" width="12.375" style="23" customWidth="1"/>
    <col min="14613" max="14614" width="12.125" style="23" customWidth="1"/>
    <col min="14615" max="14851" width="11" style="23"/>
    <col min="14852" max="14852" width="17.25" style="23" customWidth="1"/>
    <col min="14853" max="14858" width="9.375" style="23" customWidth="1"/>
    <col min="14859" max="14860" width="10.125" style="23" customWidth="1"/>
    <col min="14861" max="14861" width="10" style="23" customWidth="1"/>
    <col min="14862" max="14863" width="9.375" style="23" customWidth="1"/>
    <col min="14864" max="14864" width="11" style="23"/>
    <col min="14865" max="14865" width="9.375" style="23" customWidth="1"/>
    <col min="14866" max="14866" width="9" style="23" customWidth="1"/>
    <col min="14867" max="14868" width="12.375" style="23" customWidth="1"/>
    <col min="14869" max="14870" width="12.125" style="23" customWidth="1"/>
    <col min="14871" max="15107" width="11" style="23"/>
    <col min="15108" max="15108" width="17.25" style="23" customWidth="1"/>
    <col min="15109" max="15114" width="9.375" style="23" customWidth="1"/>
    <col min="15115" max="15116" width="10.125" style="23" customWidth="1"/>
    <col min="15117" max="15117" width="10" style="23" customWidth="1"/>
    <col min="15118" max="15119" width="9.375" style="23" customWidth="1"/>
    <col min="15120" max="15120" width="11" style="23"/>
    <col min="15121" max="15121" width="9.375" style="23" customWidth="1"/>
    <col min="15122" max="15122" width="9" style="23" customWidth="1"/>
    <col min="15123" max="15124" width="12.375" style="23" customWidth="1"/>
    <col min="15125" max="15126" width="12.125" style="23" customWidth="1"/>
    <col min="15127" max="15363" width="11" style="23"/>
    <col min="15364" max="15364" width="17.25" style="23" customWidth="1"/>
    <col min="15365" max="15370" width="9.375" style="23" customWidth="1"/>
    <col min="15371" max="15372" width="10.125" style="23" customWidth="1"/>
    <col min="15373" max="15373" width="10" style="23" customWidth="1"/>
    <col min="15374" max="15375" width="9.375" style="23" customWidth="1"/>
    <col min="15376" max="15376" width="11" style="23"/>
    <col min="15377" max="15377" width="9.375" style="23" customWidth="1"/>
    <col min="15378" max="15378" width="9" style="23" customWidth="1"/>
    <col min="15379" max="15380" width="12.375" style="23" customWidth="1"/>
    <col min="15381" max="15382" width="12.125" style="23" customWidth="1"/>
    <col min="15383" max="15619" width="11" style="23"/>
    <col min="15620" max="15620" width="17.25" style="23" customWidth="1"/>
    <col min="15621" max="15626" width="9.375" style="23" customWidth="1"/>
    <col min="15627" max="15628" width="10.125" style="23" customWidth="1"/>
    <col min="15629" max="15629" width="10" style="23" customWidth="1"/>
    <col min="15630" max="15631" width="9.375" style="23" customWidth="1"/>
    <col min="15632" max="15632" width="11" style="23"/>
    <col min="15633" max="15633" width="9.375" style="23" customWidth="1"/>
    <col min="15634" max="15634" width="9" style="23" customWidth="1"/>
    <col min="15635" max="15636" width="12.375" style="23" customWidth="1"/>
    <col min="15637" max="15638" width="12.125" style="23" customWidth="1"/>
    <col min="15639" max="15875" width="11" style="23"/>
    <col min="15876" max="15876" width="17.25" style="23" customWidth="1"/>
    <col min="15877" max="15882" width="9.375" style="23" customWidth="1"/>
    <col min="15883" max="15884" width="10.125" style="23" customWidth="1"/>
    <col min="15885" max="15885" width="10" style="23" customWidth="1"/>
    <col min="15886" max="15887" width="9.375" style="23" customWidth="1"/>
    <col min="15888" max="15888" width="11" style="23"/>
    <col min="15889" max="15889" width="9.375" style="23" customWidth="1"/>
    <col min="15890" max="15890" width="9" style="23" customWidth="1"/>
    <col min="15891" max="15892" width="12.375" style="23" customWidth="1"/>
    <col min="15893" max="15894" width="12.125" style="23" customWidth="1"/>
    <col min="15895" max="16131" width="11" style="23"/>
    <col min="16132" max="16132" width="17.25" style="23" customWidth="1"/>
    <col min="16133" max="16138" width="9.375" style="23" customWidth="1"/>
    <col min="16139" max="16140" width="10.125" style="23" customWidth="1"/>
    <col min="16141" max="16141" width="10" style="23" customWidth="1"/>
    <col min="16142" max="16143" width="9.375" style="23" customWidth="1"/>
    <col min="16144" max="16144" width="11" style="23"/>
    <col min="16145" max="16145" width="9.375" style="23" customWidth="1"/>
    <col min="16146" max="16146" width="9" style="23" customWidth="1"/>
    <col min="16147" max="16148" width="12.375" style="23" customWidth="1"/>
    <col min="16149" max="16150" width="12.125" style="23" customWidth="1"/>
    <col min="16151" max="16384" width="11" style="23"/>
  </cols>
  <sheetData>
    <row r="1" spans="1:22" ht="15" customHeight="1" x14ac:dyDescent="0.2">
      <c r="A1" s="337" t="s">
        <v>0</v>
      </c>
      <c r="B1" s="337"/>
      <c r="C1" s="337"/>
      <c r="D1" s="337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22" ht="15" customHeight="1" x14ac:dyDescent="0.2">
      <c r="A2" s="337" t="s">
        <v>312</v>
      </c>
      <c r="B2" s="337"/>
      <c r="C2" s="337"/>
      <c r="D2" s="337"/>
      <c r="E2" s="338"/>
      <c r="F2" s="338"/>
      <c r="G2" s="338"/>
      <c r="H2" s="338"/>
      <c r="I2" s="338"/>
      <c r="J2" s="338"/>
      <c r="K2" s="338"/>
      <c r="L2" s="338"/>
      <c r="M2" s="338"/>
      <c r="N2" s="338"/>
    </row>
    <row r="3" spans="1:22" ht="15" customHeight="1" x14ac:dyDescent="0.2">
      <c r="A3" s="337" t="s">
        <v>155</v>
      </c>
      <c r="B3" s="337"/>
      <c r="C3" s="337"/>
      <c r="D3" s="337"/>
      <c r="E3" s="338"/>
      <c r="F3" s="338"/>
      <c r="G3" s="338"/>
      <c r="H3" s="338"/>
      <c r="I3" s="338"/>
      <c r="J3" s="338"/>
      <c r="K3" s="338"/>
      <c r="L3" s="338"/>
      <c r="M3" s="338"/>
      <c r="N3" s="338"/>
    </row>
    <row r="4" spans="1:22" ht="15" customHeight="1" x14ac:dyDescent="0.2">
      <c r="A4" s="339" t="s">
        <v>339</v>
      </c>
      <c r="B4" s="339"/>
      <c r="C4" s="339"/>
      <c r="D4" s="339"/>
      <c r="E4" s="338"/>
      <c r="F4" s="338"/>
      <c r="G4" s="338"/>
      <c r="H4" s="338"/>
      <c r="I4" s="338"/>
      <c r="J4" s="338"/>
      <c r="K4" s="338"/>
      <c r="L4" s="338"/>
      <c r="M4" s="338"/>
      <c r="N4" s="338"/>
    </row>
    <row r="5" spans="1:22" ht="15" customHeight="1" x14ac:dyDescent="0.2">
      <c r="A5" s="340"/>
      <c r="B5" s="340"/>
      <c r="C5" s="340"/>
      <c r="D5" s="340"/>
      <c r="E5" s="341"/>
      <c r="F5" s="341"/>
      <c r="G5" s="341"/>
      <c r="H5" s="341"/>
      <c r="I5" s="341"/>
      <c r="J5" s="341"/>
      <c r="K5" s="341"/>
      <c r="L5" s="341"/>
      <c r="M5" s="341"/>
      <c r="N5" s="341"/>
    </row>
    <row r="6" spans="1:22" ht="15" customHeight="1" x14ac:dyDescent="0.2">
      <c r="A6" s="342"/>
      <c r="B6" s="343">
        <v>2004</v>
      </c>
      <c r="C6" s="343">
        <v>2005</v>
      </c>
      <c r="D6" s="343">
        <v>2006</v>
      </c>
      <c r="E6" s="343">
        <v>2007</v>
      </c>
      <c r="F6" s="343">
        <v>2008</v>
      </c>
      <c r="G6" s="343">
        <v>2009</v>
      </c>
      <c r="H6" s="343">
        <v>2010</v>
      </c>
      <c r="I6" s="343">
        <v>2011</v>
      </c>
      <c r="J6" s="343">
        <v>2012</v>
      </c>
      <c r="K6" s="343">
        <v>2013</v>
      </c>
      <c r="L6" s="343">
        <v>2014</v>
      </c>
      <c r="M6" s="343">
        <v>2015</v>
      </c>
      <c r="N6" s="343">
        <v>2016</v>
      </c>
      <c r="O6" s="343">
        <v>2017</v>
      </c>
      <c r="P6" s="343">
        <v>2018</v>
      </c>
      <c r="Q6" s="343">
        <v>2019</v>
      </c>
      <c r="R6" s="343">
        <v>2020</v>
      </c>
      <c r="S6" s="343">
        <v>2021</v>
      </c>
    </row>
    <row r="7" spans="1:22" ht="15" customHeight="1" x14ac:dyDescent="0.2">
      <c r="A7" s="341"/>
      <c r="B7" s="90"/>
      <c r="C7" s="341"/>
      <c r="D7" s="341"/>
      <c r="E7" s="341"/>
      <c r="F7" s="341"/>
      <c r="G7" s="341"/>
      <c r="H7" s="341"/>
      <c r="I7" s="341"/>
      <c r="J7" s="341"/>
      <c r="K7" s="341"/>
      <c r="L7" s="341"/>
    </row>
    <row r="8" spans="1:22" ht="36.950000000000003" customHeight="1" x14ac:dyDescent="0.2">
      <c r="A8" s="344" t="s">
        <v>313</v>
      </c>
      <c r="B8" s="297">
        <f>+Constantes!B10</f>
        <v>2153923.4303740296</v>
      </c>
      <c r="C8" s="297">
        <f>+Constantes!C10</f>
        <v>2496874.6635355451</v>
      </c>
      <c r="D8" s="297">
        <f>+Constantes!D10</f>
        <v>2702343.9290835047</v>
      </c>
      <c r="E8" s="297">
        <f>+Constantes!E10</f>
        <v>2777146.3764409143</v>
      </c>
      <c r="F8" s="297">
        <f>+Constantes!F10</f>
        <v>2791595.472724</v>
      </c>
      <c r="G8" s="297">
        <f>+Constantes!G10</f>
        <v>2815332.6089113867</v>
      </c>
      <c r="H8" s="297">
        <f>+Constantes!H10</f>
        <v>3111380.9329162473</v>
      </c>
      <c r="I8" s="297">
        <f>+Constantes!I10</f>
        <v>3372148.8132620091</v>
      </c>
      <c r="J8" s="297">
        <f>+Constantes!J10</f>
        <v>3297635.2176289647</v>
      </c>
      <c r="K8" s="297">
        <f>+Constantes!K10</f>
        <v>3464080.6319067283</v>
      </c>
      <c r="L8" s="297">
        <f>+Constantes!L10</f>
        <v>3476882.2615316594</v>
      </c>
      <c r="M8" s="297">
        <f>+Constantes!M10</f>
        <v>3461625.7924926677</v>
      </c>
      <c r="N8" s="297">
        <f>+Constantes!N10</f>
        <v>3333705.5645089238</v>
      </c>
      <c r="O8" s="297">
        <f>+Constantes!O10</f>
        <v>3557147.6938891443</v>
      </c>
      <c r="P8" s="297">
        <f>+Constantes!P10</f>
        <v>3302045.2621222185</v>
      </c>
      <c r="Q8" s="297">
        <f>+Constantes!Q10</f>
        <v>3414577.9656059956</v>
      </c>
      <c r="R8" s="297">
        <f>+Constantes!R10</f>
        <v>3045343.2259570761</v>
      </c>
      <c r="S8" s="297">
        <f>+Constantes!S10</f>
        <v>3682673.6107276613</v>
      </c>
    </row>
    <row r="9" spans="1:22" ht="15" customHeight="1" x14ac:dyDescent="0.2">
      <c r="A9" s="346"/>
      <c r="B9" s="297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95"/>
      <c r="N9" s="95"/>
      <c r="O9" s="95"/>
      <c r="P9" s="95"/>
      <c r="Q9" s="95"/>
      <c r="R9" s="297"/>
      <c r="S9" s="297"/>
    </row>
    <row r="10" spans="1:22" ht="36.950000000000003" customHeight="1" x14ac:dyDescent="0.2">
      <c r="A10" s="344" t="s">
        <v>314</v>
      </c>
      <c r="B10" s="348">
        <f>+Corrientes!B10</f>
        <v>2153923.43037403</v>
      </c>
      <c r="C10" s="348">
        <f>+Corrientes!C10</f>
        <v>2714788.275305117</v>
      </c>
      <c r="D10" s="348">
        <f>+Corrientes!D10</f>
        <v>3201215.3194851517</v>
      </c>
      <c r="E10" s="348">
        <f>+Corrientes!E10</f>
        <v>3687346.7503989884</v>
      </c>
      <c r="F10" s="348">
        <f>+Corrientes!F10</f>
        <v>4424120.8923290903</v>
      </c>
      <c r="G10" s="348">
        <f>+Corrientes!G10</f>
        <v>4949045.128080966</v>
      </c>
      <c r="H10" s="348">
        <f>+Corrientes!H10</f>
        <v>6064813.9800455905</v>
      </c>
      <c r="I10" s="348">
        <f>+Corrientes!I10</f>
        <v>7317121.3514767773</v>
      </c>
      <c r="J10" s="348">
        <f>+Corrientes!J10</f>
        <v>8602950.8202021066</v>
      </c>
      <c r="K10" s="348">
        <f>+Corrientes!K10</f>
        <v>10624663.785401668</v>
      </c>
      <c r="L10" s="348">
        <f>+Corrientes!L10</f>
        <v>17081622.161839768</v>
      </c>
      <c r="M10" s="348">
        <f>+Corrientes!M10</f>
        <v>18270458.914121933</v>
      </c>
      <c r="N10" s="348">
        <f>+Corrientes!N10</f>
        <v>22488112.54703965</v>
      </c>
      <c r="O10" s="348">
        <f>+Corrientes!O10</f>
        <v>30844917.156010516</v>
      </c>
      <c r="P10" s="348">
        <f>+Corrientes!P10</f>
        <v>39852889.827223696</v>
      </c>
      <c r="Q10" s="348">
        <f>+Corrientes!Q10</f>
        <v>60674272.120708726</v>
      </c>
      <c r="R10" s="348">
        <f>+Corrientes!R10</f>
        <v>78274973.508965731</v>
      </c>
      <c r="S10" s="348">
        <f>+Corrientes!S10</f>
        <v>128844515.88390011</v>
      </c>
    </row>
    <row r="11" spans="1:22" ht="15" customHeight="1" x14ac:dyDescent="0.2">
      <c r="A11" s="346"/>
      <c r="B11" s="297"/>
      <c r="C11" s="345"/>
      <c r="D11" s="345"/>
      <c r="E11" s="345"/>
      <c r="F11" s="345"/>
      <c r="G11" s="345"/>
      <c r="H11" s="345"/>
      <c r="I11" s="345"/>
      <c r="J11" s="345"/>
      <c r="K11" s="345"/>
      <c r="L11" s="345"/>
    </row>
    <row r="12" spans="1:22" ht="36.950000000000003" customHeight="1" x14ac:dyDescent="0.2">
      <c r="A12" s="349" t="s">
        <v>315</v>
      </c>
      <c r="B12" s="348">
        <v>313918</v>
      </c>
      <c r="C12" s="347">
        <v>320602</v>
      </c>
      <c r="D12" s="347">
        <v>327384</v>
      </c>
      <c r="E12" s="347">
        <v>334235</v>
      </c>
      <c r="F12" s="347">
        <v>341207</v>
      </c>
      <c r="G12" s="347">
        <v>348251</v>
      </c>
      <c r="H12" s="347">
        <v>342582</v>
      </c>
      <c r="I12" s="347">
        <v>347494</v>
      </c>
      <c r="J12" s="347">
        <v>352476</v>
      </c>
      <c r="K12" s="347">
        <v>357516</v>
      </c>
      <c r="L12" s="347">
        <v>362605</v>
      </c>
      <c r="M12" s="297">
        <v>367728</v>
      </c>
      <c r="N12" s="297">
        <v>372879</v>
      </c>
      <c r="O12" s="297">
        <v>378047</v>
      </c>
      <c r="P12" s="297">
        <v>383220</v>
      </c>
      <c r="Q12" s="297">
        <v>388386</v>
      </c>
      <c r="R12" s="297">
        <v>393531</v>
      </c>
      <c r="S12" s="297">
        <v>398648</v>
      </c>
      <c r="T12" s="699"/>
    </row>
    <row r="13" spans="1:22" ht="15" customHeight="1" x14ac:dyDescent="0.2">
      <c r="A13" s="350"/>
      <c r="B13" s="297"/>
      <c r="C13" s="345"/>
      <c r="D13" s="345"/>
      <c r="E13" s="345"/>
      <c r="F13" s="345"/>
      <c r="G13" s="345"/>
      <c r="H13" s="345"/>
      <c r="I13" s="345"/>
      <c r="J13" s="345"/>
      <c r="K13" s="345"/>
      <c r="L13" s="345"/>
    </row>
    <row r="14" spans="1:22" ht="36.950000000000003" customHeight="1" x14ac:dyDescent="0.2">
      <c r="A14" s="351" t="s">
        <v>316</v>
      </c>
      <c r="B14" s="378">
        <f>+B8/B12*1000</f>
        <v>6861.4205951045487</v>
      </c>
      <c r="C14" s="378">
        <f t="shared" ref="C14:S14" si="0">+C8/C12*1000</f>
        <v>7788.0819942968074</v>
      </c>
      <c r="D14" s="378">
        <f t="shared" si="0"/>
        <v>8254.3555246545475</v>
      </c>
      <c r="E14" s="378">
        <f t="shared" si="0"/>
        <v>8308.9633833707248</v>
      </c>
      <c r="F14" s="378">
        <f t="shared" si="0"/>
        <v>8181.5304865492208</v>
      </c>
      <c r="G14" s="378">
        <f t="shared" si="0"/>
        <v>8084.2053832189613</v>
      </c>
      <c r="H14" s="378">
        <f t="shared" si="0"/>
        <v>9082.1494792961894</v>
      </c>
      <c r="I14" s="378">
        <f t="shared" si="0"/>
        <v>9704.1929163151271</v>
      </c>
      <c r="J14" s="378">
        <f t="shared" si="0"/>
        <v>9355.630504286717</v>
      </c>
      <c r="K14" s="378">
        <f t="shared" si="0"/>
        <v>9689.3023862057325</v>
      </c>
      <c r="L14" s="378">
        <f t="shared" si="0"/>
        <v>9588.6219482126817</v>
      </c>
      <c r="M14" s="378">
        <f t="shared" si="0"/>
        <v>9413.5496684850423</v>
      </c>
      <c r="N14" s="378">
        <f t="shared" si="0"/>
        <v>8940.4486831087925</v>
      </c>
      <c r="O14" s="378">
        <f t="shared" si="0"/>
        <v>9409.273698479672</v>
      </c>
      <c r="P14" s="378">
        <f t="shared" si="0"/>
        <v>8616.5786287829924</v>
      </c>
      <c r="Q14" s="378">
        <f t="shared" si="0"/>
        <v>8791.7122800667257</v>
      </c>
      <c r="R14" s="378">
        <f t="shared" si="0"/>
        <v>7738.5091033668914</v>
      </c>
      <c r="S14" s="378">
        <f t="shared" si="0"/>
        <v>9237.9081563877444</v>
      </c>
      <c r="T14" s="355"/>
      <c r="U14" s="355"/>
      <c r="V14" s="355"/>
    </row>
    <row r="15" spans="1:22" ht="15" customHeight="1" x14ac:dyDescent="0.2">
      <c r="A15" s="346"/>
      <c r="B15" s="82"/>
      <c r="C15" s="379"/>
      <c r="D15" s="379"/>
      <c r="E15" s="379"/>
      <c r="F15" s="379"/>
      <c r="G15" s="379"/>
      <c r="H15" s="379"/>
      <c r="I15" s="379"/>
      <c r="J15" s="379"/>
      <c r="K15" s="379"/>
      <c r="L15" s="379"/>
      <c r="M15" s="91"/>
      <c r="N15" s="91"/>
      <c r="O15" s="91"/>
      <c r="P15" s="91"/>
      <c r="Q15" s="91"/>
      <c r="R15" s="91"/>
      <c r="S15" s="355"/>
      <c r="T15" s="355"/>
      <c r="U15" s="355"/>
      <c r="V15" s="355"/>
    </row>
    <row r="16" spans="1:22" ht="36.950000000000003" customHeight="1" x14ac:dyDescent="0.2">
      <c r="A16" s="351" t="s">
        <v>317</v>
      </c>
      <c r="B16" s="378">
        <f>+B10/B12*1000</f>
        <v>6861.4205951045496</v>
      </c>
      <c r="C16" s="378">
        <f t="shared" ref="C16:S16" si="1">+C10/C12*1000</f>
        <v>8467.7833429146322</v>
      </c>
      <c r="D16" s="378">
        <f t="shared" si="1"/>
        <v>9778.1666773121215</v>
      </c>
      <c r="E16" s="378">
        <f t="shared" si="1"/>
        <v>11032.198155187183</v>
      </c>
      <c r="F16" s="378">
        <f t="shared" si="1"/>
        <v>12966.090649749538</v>
      </c>
      <c r="G16" s="378">
        <f t="shared" si="1"/>
        <v>14211.144054377348</v>
      </c>
      <c r="H16" s="378">
        <f t="shared" si="1"/>
        <v>17703.247631357135</v>
      </c>
      <c r="I16" s="378">
        <f t="shared" si="1"/>
        <v>21056.82789192555</v>
      </c>
      <c r="J16" s="378">
        <f t="shared" si="1"/>
        <v>24407.196008244835</v>
      </c>
      <c r="K16" s="378">
        <f t="shared" si="1"/>
        <v>29718.009223088386</v>
      </c>
      <c r="L16" s="378">
        <f t="shared" si="1"/>
        <v>47108.071212034498</v>
      </c>
      <c r="M16" s="378">
        <f t="shared" si="1"/>
        <v>49684.709660732748</v>
      </c>
      <c r="N16" s="378">
        <f t="shared" si="1"/>
        <v>60309.410149243187</v>
      </c>
      <c r="O16" s="378">
        <f t="shared" si="1"/>
        <v>81590.165127644228</v>
      </c>
      <c r="P16" s="378">
        <f t="shared" si="1"/>
        <v>103994.80670952376</v>
      </c>
      <c r="Q16" s="378">
        <f t="shared" si="1"/>
        <v>156221.57369397642</v>
      </c>
      <c r="R16" s="378">
        <f t="shared" si="1"/>
        <v>198904.21214330188</v>
      </c>
      <c r="S16" s="378">
        <f t="shared" si="1"/>
        <v>323203.7182775283</v>
      </c>
      <c r="T16" s="355"/>
      <c r="U16" s="355"/>
    </row>
    <row r="17" spans="1:19" ht="15" customHeight="1" x14ac:dyDescent="0.2">
      <c r="A17" s="352"/>
      <c r="B17" s="352"/>
      <c r="C17" s="352"/>
      <c r="D17" s="352"/>
      <c r="E17" s="352"/>
      <c r="F17" s="352"/>
      <c r="G17" s="353"/>
      <c r="H17" s="353"/>
      <c r="I17" s="353"/>
      <c r="J17" s="353"/>
      <c r="K17" s="353"/>
      <c r="L17" s="353"/>
      <c r="M17" s="356"/>
      <c r="N17" s="356"/>
      <c r="O17" s="356"/>
      <c r="P17" s="356"/>
      <c r="Q17" s="356"/>
      <c r="R17" s="356"/>
      <c r="S17" s="356"/>
    </row>
    <row r="18" spans="1:19" ht="1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9" ht="15" customHeight="1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9" ht="15" customHeight="1" x14ac:dyDescent="0.2">
      <c r="A20" s="354"/>
      <c r="B20" s="354"/>
      <c r="C20" s="354"/>
      <c r="D20" s="354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9" ht="1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sheetProtection selectLockedCells="1" selectUnlockedCells="1"/>
  <printOptions horizontalCentered="1"/>
  <pageMargins left="0" right="0" top="0.98402777777777772" bottom="0.19652777777777777" header="0.51180555555555551" footer="0.51180555555555551"/>
  <pageSetup paperSize="9" scale="70" firstPageNumber="0" orientation="landscape" horizontalDpi="300" vertic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S30"/>
  <sheetViews>
    <sheetView topLeftCell="A11" workbookViewId="0">
      <selection activeCell="I18" sqref="I18"/>
    </sheetView>
  </sheetViews>
  <sheetFormatPr baseColWidth="10" defaultRowHeight="14.25" x14ac:dyDescent="0.2"/>
  <sheetData>
    <row r="1" spans="1:19" x14ac:dyDescent="0.2">
      <c r="A1" s="35" t="s">
        <v>0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23"/>
      <c r="M1" s="23"/>
      <c r="N1" s="23"/>
      <c r="O1" s="23"/>
    </row>
    <row r="2" spans="1:19" x14ac:dyDescent="0.2">
      <c r="A2" s="35" t="s">
        <v>340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23"/>
      <c r="M2" s="23"/>
      <c r="N2" s="23"/>
      <c r="O2" s="23"/>
    </row>
    <row r="3" spans="1:19" x14ac:dyDescent="0.2">
      <c r="A3" s="35" t="s">
        <v>341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23"/>
      <c r="M3" s="23"/>
      <c r="N3" s="23"/>
      <c r="O3" s="23"/>
    </row>
    <row r="4" spans="1:19" x14ac:dyDescent="0.2">
      <c r="A4" s="474" t="s">
        <v>339</v>
      </c>
      <c r="B4" s="473"/>
      <c r="C4" s="473"/>
      <c r="D4" s="473"/>
      <c r="E4" s="473"/>
      <c r="F4" s="473"/>
      <c r="G4" s="473"/>
      <c r="H4" s="473"/>
      <c r="I4" s="473"/>
      <c r="J4" s="473"/>
      <c r="K4" s="475"/>
      <c r="L4" s="23"/>
      <c r="M4" s="23"/>
      <c r="N4" s="23"/>
      <c r="O4" s="23"/>
    </row>
    <row r="5" spans="1:19" x14ac:dyDescent="0.2">
      <c r="A5" s="476"/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23"/>
      <c r="M5" s="23"/>
      <c r="N5" s="23"/>
      <c r="O5" s="23"/>
    </row>
    <row r="6" spans="1:19" x14ac:dyDescent="0.2">
      <c r="A6" s="478" t="s">
        <v>1</v>
      </c>
      <c r="B6" s="479">
        <v>2004</v>
      </c>
      <c r="C6" s="479">
        <v>2005</v>
      </c>
      <c r="D6" s="343">
        <v>2006</v>
      </c>
      <c r="E6" s="343">
        <v>2007</v>
      </c>
      <c r="F6" s="343">
        <v>2008</v>
      </c>
      <c r="G6" s="343">
        <v>2009</v>
      </c>
      <c r="H6" s="343">
        <v>2010</v>
      </c>
      <c r="I6" s="343">
        <v>2011</v>
      </c>
      <c r="J6" s="343">
        <v>2012</v>
      </c>
      <c r="K6" s="343">
        <v>2013</v>
      </c>
      <c r="L6" s="343">
        <v>2014</v>
      </c>
      <c r="M6" s="343" t="s">
        <v>20</v>
      </c>
      <c r="N6" s="343" t="s">
        <v>21</v>
      </c>
      <c r="O6" s="343" t="s">
        <v>22</v>
      </c>
      <c r="P6" s="343" t="s">
        <v>23</v>
      </c>
      <c r="Q6" s="343" t="s">
        <v>318</v>
      </c>
      <c r="R6" s="343">
        <v>2020</v>
      </c>
      <c r="S6" s="343">
        <v>2021</v>
      </c>
    </row>
    <row r="7" spans="1:19" x14ac:dyDescent="0.2">
      <c r="A7" s="480"/>
      <c r="B7" s="481"/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23"/>
      <c r="N7" s="481"/>
      <c r="O7" s="481"/>
      <c r="P7" s="145"/>
      <c r="Q7" s="145"/>
      <c r="R7" s="145"/>
      <c r="S7" s="145"/>
    </row>
    <row r="8" spans="1:19" x14ac:dyDescent="0.2">
      <c r="A8" s="482" t="s">
        <v>2</v>
      </c>
      <c r="B8" s="483">
        <f>+Corrientes!B10/Corrientes!$B$10*100</f>
        <v>100</v>
      </c>
      <c r="C8" s="483">
        <f>+Corrientes!C10/Corrientes!$B$10*100</f>
        <v>126.03921926944695</v>
      </c>
      <c r="D8" s="483">
        <f>+Corrientes!D10/Corrientes!$B$10*100</f>
        <v>148.62252178245996</v>
      </c>
      <c r="E8" s="483">
        <f>+Corrientes!E10/Corrientes!$B$10*100</f>
        <v>171.19209988623777</v>
      </c>
      <c r="F8" s="483">
        <f>+Corrientes!F10/Corrientes!$B$10*100</f>
        <v>205.39824350027334</v>
      </c>
      <c r="G8" s="483">
        <f>+Corrientes!G10/Corrientes!$B$10*100</f>
        <v>229.76885149633947</v>
      </c>
      <c r="H8" s="483">
        <f>+Corrientes!H10/Corrientes!$B$10*100</f>
        <v>281.57054677623483</v>
      </c>
      <c r="I8" s="483">
        <f>+Corrientes!I10/Corrientes!$B$10*100</f>
        <v>339.71130302464627</v>
      </c>
      <c r="J8" s="483">
        <f>+Corrientes!J10/Corrientes!$B$10*100</f>
        <v>399.4083865232015</v>
      </c>
      <c r="K8" s="483">
        <f>+Corrientes!K10/Corrientes!$B$10*100</f>
        <v>493.27026372319506</v>
      </c>
      <c r="L8" s="483">
        <f>+Corrientes!L10/Corrientes!$B$10*100</f>
        <v>793.04686141389595</v>
      </c>
      <c r="M8" s="483">
        <f>+Corrientes!M10/Corrientes!$B$10*100</f>
        <v>848.24087321197192</v>
      </c>
      <c r="N8" s="483">
        <f>+Corrientes!N10/Corrientes!$B$10*100</f>
        <v>1044.0534807281695</v>
      </c>
      <c r="O8" s="483">
        <f>+Corrientes!O10/Corrientes!$B$10*100</f>
        <v>1432.0340603126397</v>
      </c>
      <c r="P8" s="483">
        <f>+Corrientes!P10/Corrientes!$B$10*100</f>
        <v>1850.2463581216173</v>
      </c>
      <c r="Q8" s="483">
        <f>+Corrientes!Q10/Corrientes!$B$10*100</f>
        <v>2816.9187105306059</v>
      </c>
      <c r="R8" s="483">
        <f>+Corrientes!R10/Corrientes!$B$10*100</f>
        <v>3634.0648142433379</v>
      </c>
      <c r="S8" s="483">
        <f>+Corrientes!S10/Corrientes!$B$10*100</f>
        <v>5981.8521896818856</v>
      </c>
    </row>
    <row r="9" spans="1:19" x14ac:dyDescent="0.2">
      <c r="A9" s="484"/>
      <c r="B9" s="483"/>
      <c r="C9" s="485"/>
      <c r="D9" s="485"/>
      <c r="E9" s="485"/>
      <c r="F9" s="485"/>
      <c r="G9" s="485"/>
      <c r="H9" s="485"/>
      <c r="I9" s="485"/>
      <c r="J9" s="485"/>
      <c r="K9" s="485"/>
      <c r="L9" s="485"/>
      <c r="M9" s="486"/>
      <c r="N9" s="485"/>
      <c r="O9" s="485"/>
      <c r="P9" s="145"/>
      <c r="Q9" s="145"/>
      <c r="R9" s="145"/>
      <c r="S9" s="145"/>
    </row>
    <row r="10" spans="1:19" ht="38.25" x14ac:dyDescent="0.2">
      <c r="A10" s="487" t="s">
        <v>3</v>
      </c>
      <c r="B10" s="483">
        <f>+Corrientes!B12/Corrientes!$B$12*100</f>
        <v>100</v>
      </c>
      <c r="C10" s="483">
        <f>+Corrientes!C12/Corrientes!$B$12*100</f>
        <v>128.96504095396128</v>
      </c>
      <c r="D10" s="483">
        <f>+Corrientes!D12/Corrientes!$B$12*100</f>
        <v>148.9533599104727</v>
      </c>
      <c r="E10" s="483">
        <f>+Corrientes!E12/Corrientes!$B$12*100</f>
        <v>169.4939674279629</v>
      </c>
      <c r="F10" s="483">
        <f>+Corrientes!F12/Corrientes!$B$12*100</f>
        <v>206.40012453175353</v>
      </c>
      <c r="G10" s="483">
        <f>+Corrientes!G12/Corrientes!$B$12*100</f>
        <v>236.81320609834461</v>
      </c>
      <c r="H10" s="483">
        <f>+Corrientes!H12/Corrientes!$B$12*100</f>
        <v>296.87371397938051</v>
      </c>
      <c r="I10" s="483">
        <f>+Corrientes!I12/Corrientes!$B$12*100</f>
        <v>342.36276130032564</v>
      </c>
      <c r="J10" s="483">
        <f>+Corrientes!J12/Corrientes!$B$12*100</f>
        <v>389.77686252647305</v>
      </c>
      <c r="K10" s="483">
        <f>+Corrientes!K12/Corrientes!$B$12*100</f>
        <v>486.36494049359015</v>
      </c>
      <c r="L10" s="483">
        <f>+Corrientes!L12/Corrientes!$B$12*100</f>
        <v>604.04490383496454</v>
      </c>
      <c r="M10" s="483">
        <f>+Corrientes!M12/Corrientes!$B$12*100</f>
        <v>728.72311383867304</v>
      </c>
      <c r="N10" s="483">
        <f>+Corrientes!N12/Corrientes!$B$12*100</f>
        <v>799.31964069068943</v>
      </c>
      <c r="O10" s="483">
        <f>+Corrientes!O12/Corrientes!$B$12*100</f>
        <v>1112.7400793385655</v>
      </c>
      <c r="P10" s="483">
        <f>+Corrientes!P12/Corrientes!$B$12*100</f>
        <v>1352.8342324210423</v>
      </c>
      <c r="Q10" s="483">
        <f>+Corrientes!Q12/Corrientes!$B$12*100</f>
        <v>2038.5576684948558</v>
      </c>
      <c r="R10" s="483">
        <f>+Corrientes!R12/Corrientes!$B$12*100</f>
        <v>2697.3471962334356</v>
      </c>
      <c r="S10" s="483">
        <f>+Corrientes!S12/Corrientes!$B$12*100</f>
        <v>5875.8479452284255</v>
      </c>
    </row>
    <row r="11" spans="1:19" x14ac:dyDescent="0.2">
      <c r="A11" s="488"/>
      <c r="B11" s="483">
        <f>+Corrientes!B13/Corrientes!$B$12*100</f>
        <v>0</v>
      </c>
      <c r="C11" s="485"/>
      <c r="D11" s="485"/>
      <c r="E11" s="485"/>
      <c r="F11" s="485"/>
      <c r="G11" s="485"/>
      <c r="H11" s="485"/>
      <c r="I11" s="485"/>
      <c r="J11" s="485"/>
      <c r="K11" s="485"/>
      <c r="L11" s="485"/>
      <c r="M11" s="486"/>
      <c r="N11" s="485"/>
      <c r="O11" s="485"/>
    </row>
    <row r="12" spans="1:19" x14ac:dyDescent="0.2">
      <c r="A12" s="489" t="s">
        <v>4</v>
      </c>
      <c r="B12" s="692">
        <f>+Corrientes!B14/Corrientes!$B$14*100</f>
        <v>100</v>
      </c>
      <c r="C12" s="692">
        <f>+Corrientes!C14/Corrientes!$B$14*100</f>
        <v>166.29858018744019</v>
      </c>
      <c r="D12" s="692">
        <f>+Corrientes!D14/Corrientes!$B$14*100</f>
        <v>124.84206455365752</v>
      </c>
      <c r="E12" s="692">
        <f>+Corrientes!E14/Corrientes!$B$14*100</f>
        <v>120.86535597395944</v>
      </c>
      <c r="F12" s="692">
        <f>+Corrientes!F14/Corrientes!$B$14*100</f>
        <v>155.82955464172969</v>
      </c>
      <c r="G12" s="692">
        <f>+Corrientes!G14/Corrientes!$B$14*100</f>
        <v>255.51243194652437</v>
      </c>
      <c r="H12" s="692">
        <f>+Corrientes!H14/Corrientes!$B$14*100</f>
        <v>337.38922746894059</v>
      </c>
      <c r="I12" s="692">
        <f>+Corrientes!I14/Corrientes!$B$14*100</f>
        <v>350.77474338737846</v>
      </c>
      <c r="J12" s="692">
        <f>+Corrientes!J14/Corrientes!$B$14*100</f>
        <v>362.85661313373112</v>
      </c>
      <c r="K12" s="692">
        <f>+Corrientes!K14/Corrientes!$B$14*100</f>
        <v>416.93683248577872</v>
      </c>
      <c r="L12" s="692">
        <f>+Corrientes!L14/Corrientes!$B$14*100</f>
        <v>622.60238345682887</v>
      </c>
      <c r="M12" s="692">
        <f>+Corrientes!M14/Corrientes!$B$14*100</f>
        <v>1113.1658018925389</v>
      </c>
      <c r="N12" s="692">
        <f>+Corrientes!N14/Corrientes!$B$14*100</f>
        <v>933.28525804640071</v>
      </c>
      <c r="O12" s="692">
        <f>+Corrientes!O14/Corrientes!$B$14*100</f>
        <v>2165.618932789806</v>
      </c>
      <c r="P12" s="692">
        <f>+Corrientes!P14/Corrientes!$B$14*100</f>
        <v>2166.7924584397188</v>
      </c>
      <c r="Q12" s="692">
        <f>+Corrientes!Q14/Corrientes!$B$14*100</f>
        <v>3391.8127972035031</v>
      </c>
      <c r="R12" s="692">
        <f>+Corrientes!R14/Corrientes!$B$14*100</f>
        <v>3670.9776657930256</v>
      </c>
      <c r="S12" s="692">
        <f>+Corrientes!S14/Corrientes!$B$14*100</f>
        <v>9351.425233476526</v>
      </c>
    </row>
    <row r="13" spans="1:19" x14ac:dyDescent="0.2">
      <c r="A13" s="489" t="s">
        <v>5</v>
      </c>
      <c r="B13" s="692">
        <f>+Corrientes!B15/Corrientes!$B$15*100</f>
        <v>100</v>
      </c>
      <c r="C13" s="692">
        <f>+Corrientes!C15/Corrientes!$B$15*100</f>
        <v>36.74032067166641</v>
      </c>
      <c r="D13" s="692">
        <f>+Corrientes!D15/Corrientes!$B$15*100</f>
        <v>40.410919543194233</v>
      </c>
      <c r="E13" s="692">
        <f>+Corrientes!E15/Corrientes!$B$15*100</f>
        <v>58.326633693804496</v>
      </c>
      <c r="F13" s="692">
        <f>+Corrientes!F15/Corrientes!$B$15*100</f>
        <v>122.61354910367666</v>
      </c>
      <c r="G13" s="692">
        <f>+Corrientes!G15/Corrientes!$B$15*100</f>
        <v>131.78817266352834</v>
      </c>
      <c r="H13" s="692">
        <f>+Corrientes!H15/Corrientes!$B$15*100</f>
        <v>194.57471672511696</v>
      </c>
      <c r="I13" s="692">
        <f>+Corrientes!I15/Corrientes!$B$15*100</f>
        <v>351.24816928821645</v>
      </c>
      <c r="J13" s="692">
        <f>+Corrientes!J15/Corrientes!$B$15*100</f>
        <v>436.27360551351632</v>
      </c>
      <c r="K13" s="692">
        <f>+Corrientes!K15/Corrientes!$B$15*100</f>
        <v>520.09053595859211</v>
      </c>
      <c r="L13" s="692">
        <f>+Corrientes!L15/Corrientes!$B$15*100</f>
        <v>627.18461165330973</v>
      </c>
      <c r="M13" s="692">
        <f>+Corrientes!M15/Corrientes!$B$15*100</f>
        <v>762.55351611436822</v>
      </c>
      <c r="N13" s="692">
        <f>+Corrientes!N15/Corrientes!$B$15*100</f>
        <v>880.84810209166824</v>
      </c>
      <c r="O13" s="692">
        <f>+Corrientes!O15/Corrientes!$B$15*100</f>
        <v>1049.5379471136062</v>
      </c>
      <c r="P13" s="692">
        <f>+Corrientes!P15/Corrientes!$B$15*100</f>
        <v>1395.5958422860954</v>
      </c>
      <c r="Q13" s="692">
        <f>+Corrientes!Q15/Corrientes!$B$15*100</f>
        <v>1998.7170472072919</v>
      </c>
      <c r="R13" s="692">
        <f>+Corrientes!R15/Corrientes!$B$15*100</f>
        <v>2862.4833305988682</v>
      </c>
      <c r="S13" s="692">
        <f>+Corrientes!S15/Corrientes!$B$15*100</f>
        <v>4333.7997625266871</v>
      </c>
    </row>
    <row r="14" spans="1:19" x14ac:dyDescent="0.2">
      <c r="A14" s="489" t="s">
        <v>6</v>
      </c>
      <c r="B14" s="692">
        <f>+Corrientes!B16/Corrientes!$B$16*100</f>
        <v>100</v>
      </c>
      <c r="C14" s="692">
        <f>+Corrientes!C16/Corrientes!$B$16*100</f>
        <v>119.54350272127428</v>
      </c>
      <c r="D14" s="692">
        <f>+Corrientes!D16/Corrientes!$B$16*100</f>
        <v>141.49267698399669</v>
      </c>
      <c r="E14" s="692">
        <f>+Corrientes!E16/Corrientes!$B$16*100</f>
        <v>168.96580474073653</v>
      </c>
      <c r="F14" s="692">
        <f>+Corrientes!F16/Corrientes!$B$16*100</f>
        <v>204.29213884232436</v>
      </c>
      <c r="G14" s="692">
        <f>+Corrientes!G16/Corrientes!$B$16*100</f>
        <v>216.38358100778876</v>
      </c>
      <c r="H14" s="692">
        <f>+Corrientes!H16/Corrientes!$B$16*100</f>
        <v>261.9244083490338</v>
      </c>
      <c r="I14" s="692">
        <f>+Corrientes!I16/Corrientes!$B$16*100</f>
        <v>325.99285481180493</v>
      </c>
      <c r="J14" s="692">
        <f>+Corrientes!J16/Corrientes!$B$16*100</f>
        <v>373.3476862228344</v>
      </c>
      <c r="K14" s="692">
        <f>+Corrientes!K16/Corrientes!$B$16*100</f>
        <v>449.29629871007569</v>
      </c>
      <c r="L14" s="692">
        <f>+Corrientes!L16/Corrientes!$B$16*100</f>
        <v>542.10744085117619</v>
      </c>
      <c r="M14" s="692">
        <f>+Corrientes!M16/Corrientes!$B$16*100</f>
        <v>597.29717378956343</v>
      </c>
      <c r="N14" s="692">
        <f>+Corrientes!N16/Corrientes!$B$16*100</f>
        <v>719.66531068742279</v>
      </c>
      <c r="O14" s="692">
        <f>+Corrientes!O16/Corrientes!$B$16*100</f>
        <v>877.40164303944755</v>
      </c>
      <c r="P14" s="692">
        <f>+Corrientes!P16/Corrientes!$B$16*100</f>
        <v>1134.9779987220159</v>
      </c>
      <c r="Q14" s="692">
        <f>+Corrientes!Q16/Corrientes!$B$16*100</f>
        <v>1744.6531140499619</v>
      </c>
      <c r="R14" s="692">
        <f>+Corrientes!R16/Corrientes!$B$16*100</f>
        <v>2458.775464898712</v>
      </c>
      <c r="S14" s="692">
        <f>+Corrientes!S16/Corrientes!$B$16*100</f>
        <v>4836.8106745325449</v>
      </c>
    </row>
    <row r="15" spans="1:19" x14ac:dyDescent="0.2">
      <c r="A15" s="489" t="s">
        <v>7</v>
      </c>
      <c r="B15" s="692">
        <f>+Corrientes!B17/Corrientes!$B$17*100</f>
        <v>100</v>
      </c>
      <c r="C15" s="692">
        <f>+Corrientes!C17/Corrientes!$B$17*100</f>
        <v>115.55129505948885</v>
      </c>
      <c r="D15" s="692">
        <f>+Corrientes!D17/Corrientes!$B$17*100</f>
        <v>145.70670018696654</v>
      </c>
      <c r="E15" s="692">
        <f>+Corrientes!E17/Corrientes!$B$17*100</f>
        <v>164.79938518942481</v>
      </c>
      <c r="F15" s="692">
        <f>+Corrientes!F17/Corrientes!$B$17*100</f>
        <v>183.19835288834571</v>
      </c>
      <c r="G15" s="692">
        <f>+Corrientes!G17/Corrientes!$B$17*100</f>
        <v>207.4242887342796</v>
      </c>
      <c r="H15" s="692">
        <f>+Corrientes!H17/Corrientes!$B$17*100</f>
        <v>237.02101055019199</v>
      </c>
      <c r="I15" s="692">
        <f>+Corrientes!I17/Corrientes!$B$17*100</f>
        <v>270.12124128461738</v>
      </c>
      <c r="J15" s="692">
        <f>+Corrientes!J17/Corrientes!$B$17*100</f>
        <v>308.19157062108815</v>
      </c>
      <c r="K15" s="692">
        <f>+Corrientes!K17/Corrientes!$B$17*100</f>
        <v>382.5878575511515</v>
      </c>
      <c r="L15" s="692">
        <f>+Corrientes!L17/Corrientes!$B$17*100</f>
        <v>493.95469158033512</v>
      </c>
      <c r="M15" s="692">
        <f>+Corrientes!M17/Corrientes!$B$17*100</f>
        <v>585.77811193266723</v>
      </c>
      <c r="N15" s="692">
        <f>+Corrientes!N17/Corrientes!$B$17*100</f>
        <v>913.40301913848702</v>
      </c>
      <c r="O15" s="692">
        <f>+Corrientes!O17/Corrientes!$B$17*100</f>
        <v>1350.6390458040999</v>
      </c>
      <c r="P15" s="692">
        <f>+Corrientes!P17/Corrientes!$B$17*100</f>
        <v>2079.978391649046</v>
      </c>
      <c r="Q15" s="692">
        <f>+Corrientes!Q17/Corrientes!$B$17*100</f>
        <v>3250.9613281833604</v>
      </c>
      <c r="R15" s="692">
        <f>+Corrientes!R17/Corrientes!$B$17*100</f>
        <v>3831.1650322899909</v>
      </c>
      <c r="S15" s="692">
        <f>+Corrientes!S17/Corrientes!$B$17*100</f>
        <v>5143.0240740410427</v>
      </c>
    </row>
    <row r="16" spans="1:19" x14ac:dyDescent="0.2">
      <c r="A16" s="489" t="s">
        <v>8</v>
      </c>
      <c r="B16" s="692">
        <f>+Corrientes!B18/Corrientes!$B$18*100</f>
        <v>100</v>
      </c>
      <c r="C16" s="692">
        <f>+Corrientes!C18/Corrientes!$B$18*100</f>
        <v>277.9229158736448</v>
      </c>
      <c r="D16" s="692">
        <f>+Corrientes!D18/Corrientes!$B$18*100</f>
        <v>434.78770220148942</v>
      </c>
      <c r="E16" s="692">
        <f>+Corrientes!E18/Corrientes!$B$18*100</f>
        <v>378.96168508833642</v>
      </c>
      <c r="F16" s="692">
        <f>+Corrientes!F18/Corrientes!$B$18*100</f>
        <v>460.32351630919163</v>
      </c>
      <c r="G16" s="692">
        <f>+Corrientes!G18/Corrientes!$B$18*100</f>
        <v>701.05195434485142</v>
      </c>
      <c r="H16" s="692">
        <f>+Corrientes!H18/Corrientes!$B$18*100</f>
        <v>1039.5689032636858</v>
      </c>
      <c r="I16" s="692">
        <f>+Corrientes!I18/Corrientes!$B$18*100</f>
        <v>735.47654972586406</v>
      </c>
      <c r="J16" s="692">
        <f>+Corrientes!J18/Corrientes!$B$18*100</f>
        <v>879.91976346842296</v>
      </c>
      <c r="K16" s="692">
        <f>+Corrientes!K18/Corrientes!$B$18*100</f>
        <v>1577.957973224354</v>
      </c>
      <c r="L16" s="692">
        <f>+Corrientes!L18/Corrientes!$B$18*100</f>
        <v>1988.8333257849392</v>
      </c>
      <c r="M16" s="692">
        <f>+Corrientes!M18/Corrientes!$B$18*100</f>
        <v>2573.8371008488302</v>
      </c>
      <c r="N16" s="692">
        <f>+Corrientes!N18/Corrientes!$B$18*100</f>
        <v>2002.3304566365691</v>
      </c>
      <c r="O16" s="692">
        <f>+Corrientes!O18/Corrientes!$B$18*100</f>
        <v>2953.1834867895391</v>
      </c>
      <c r="P16" s="692">
        <f>+Corrientes!P18/Corrientes!$B$18*100</f>
        <v>3030.4002334897009</v>
      </c>
      <c r="Q16" s="692">
        <f>+Corrientes!Q18/Corrientes!$B$18*100</f>
        <v>3384.6368943888315</v>
      </c>
      <c r="R16" s="692">
        <f>+Corrientes!R18/Corrientes!$B$18*100</f>
        <v>3935.1994148484514</v>
      </c>
      <c r="S16" s="692">
        <f>+Corrientes!S18/Corrientes!$B$18*100</f>
        <v>19634.971666098503</v>
      </c>
    </row>
    <row r="17" spans="1:19" x14ac:dyDescent="0.2">
      <c r="A17" s="489"/>
      <c r="B17" s="692"/>
      <c r="C17" s="485"/>
      <c r="D17" s="485"/>
      <c r="E17" s="485"/>
      <c r="F17" s="485"/>
      <c r="G17" s="485"/>
      <c r="H17" s="485"/>
      <c r="I17" s="485"/>
      <c r="J17" s="485"/>
      <c r="K17" s="485"/>
      <c r="L17" s="485"/>
      <c r="M17" s="486"/>
      <c r="N17" s="485"/>
      <c r="O17" s="485"/>
      <c r="P17" s="485"/>
      <c r="Q17" s="485"/>
      <c r="R17" s="485"/>
    </row>
    <row r="18" spans="1:19" ht="38.25" x14ac:dyDescent="0.2">
      <c r="A18" s="487" t="s">
        <v>9</v>
      </c>
      <c r="B18" s="483">
        <f>+Corrientes!B20/Corrientes!$B$20*100</f>
        <v>100</v>
      </c>
      <c r="C18" s="483">
        <f>+Corrientes!C20/Corrientes!$B$20*100</f>
        <v>123.67081920113175</v>
      </c>
      <c r="D18" s="483">
        <f>+Corrientes!D20/Corrientes!$B$20*100</f>
        <v>148.3547142639315</v>
      </c>
      <c r="E18" s="483">
        <f>+Corrientes!E20/Corrientes!$B$20*100</f>
        <v>172.56670759096332</v>
      </c>
      <c r="F18" s="483">
        <f>+Corrientes!F20/Corrientes!$B$20*100</f>
        <v>204.58723881192876</v>
      </c>
      <c r="G18" s="483">
        <f>+Corrientes!G20/Corrientes!$B$20*100</f>
        <v>224.06657305301226</v>
      </c>
      <c r="H18" s="483">
        <f>+Corrientes!H20/Corrientes!$B$20*100</f>
        <v>269.18290796652894</v>
      </c>
      <c r="I18" s="483">
        <f>+Corrientes!I20/Corrientes!$B$20*100</f>
        <v>337.56499520469583</v>
      </c>
      <c r="J18" s="483">
        <f>+Corrientes!J20/Corrientes!$B$20*100</f>
        <v>407.20493209279869</v>
      </c>
      <c r="K18" s="483">
        <f>+Corrientes!K20/Corrientes!$B$20*100</f>
        <v>498.85999876935176</v>
      </c>
      <c r="L18" s="483">
        <f>+Corrientes!L20/Corrientes!$B$20*100</f>
        <v>946.04054917376868</v>
      </c>
      <c r="M18" s="483">
        <f>+Corrientes!M20/Corrientes!$B$20*100</f>
        <v>944.98835135214756</v>
      </c>
      <c r="N18" s="483">
        <f>+Corrientes!N20/Corrientes!$B$20*100</f>
        <v>1242.1611256785236</v>
      </c>
      <c r="O18" s="483">
        <f>+Corrientes!O20/Corrientes!$B$20*100</f>
        <v>1690.4967992943425</v>
      </c>
      <c r="P18" s="483">
        <f>+Corrientes!P20/Corrientes!$B$20*100</f>
        <v>2252.8925339720804</v>
      </c>
      <c r="Q18" s="483">
        <f>+Corrientes!Q20/Corrientes!$B$20*100</f>
        <v>3446.9879847069565</v>
      </c>
      <c r="R18" s="483">
        <f>+Corrientes!R20/Corrientes!$B$20*100</f>
        <v>4392.3208905547608</v>
      </c>
      <c r="S18" s="483">
        <f>+Corrientes!S20/Corrientes!$B$20*100</f>
        <v>6067.6607203705744</v>
      </c>
    </row>
    <row r="19" spans="1:19" x14ac:dyDescent="0.2">
      <c r="A19" s="489"/>
      <c r="B19" s="692"/>
      <c r="C19" s="485"/>
      <c r="D19" s="485"/>
      <c r="E19" s="485"/>
      <c r="F19" s="485"/>
      <c r="G19" s="485"/>
      <c r="H19" s="485"/>
      <c r="I19" s="485"/>
      <c r="J19" s="485"/>
      <c r="K19" s="485"/>
      <c r="L19" s="485"/>
      <c r="M19" s="490"/>
      <c r="N19" s="485"/>
      <c r="O19" s="485"/>
      <c r="P19" s="485"/>
      <c r="Q19" s="485"/>
      <c r="R19" s="485"/>
    </row>
    <row r="20" spans="1:19" x14ac:dyDescent="0.2">
      <c r="A20" s="489" t="s">
        <v>10</v>
      </c>
      <c r="B20" s="692">
        <f>+Corrientes!B22/Corrientes!$B$22*100</f>
        <v>100</v>
      </c>
      <c r="C20" s="692">
        <f>+Corrientes!C22/Corrientes!$B$22*100</f>
        <v>131.94713231921941</v>
      </c>
      <c r="D20" s="692">
        <f>+Corrientes!D22/Corrientes!$B$22*100</f>
        <v>171.86704673635037</v>
      </c>
      <c r="E20" s="692">
        <f>+Corrientes!E22/Corrientes!$B$22*100</f>
        <v>202.20636810475617</v>
      </c>
      <c r="F20" s="692">
        <f>+Corrientes!F22/Corrientes!$B$22*100</f>
        <v>223.13226414022841</v>
      </c>
      <c r="G20" s="692">
        <f>+Corrientes!G22/Corrientes!$B$22*100</f>
        <v>214.12824050794052</v>
      </c>
      <c r="H20" s="692">
        <f>+Corrientes!H22/Corrientes!$B$22*100</f>
        <v>238.53664529213506</v>
      </c>
      <c r="I20" s="692">
        <f>+Corrientes!I22/Corrientes!$B$22*100</f>
        <v>285.58166630514472</v>
      </c>
      <c r="J20" s="692">
        <f>+Corrientes!J22/Corrientes!$B$22*100</f>
        <v>311.43749396148968</v>
      </c>
      <c r="K20" s="692">
        <f>+Corrientes!K22/Corrientes!$B$22*100</f>
        <v>378.61033480869526</v>
      </c>
      <c r="L20" s="692">
        <f>+Corrientes!L22/Corrientes!$B$22*100</f>
        <v>569.0891248481721</v>
      </c>
      <c r="M20" s="692">
        <f>+Corrientes!M22/Corrientes!$B$22*100</f>
        <v>518.07467903583722</v>
      </c>
      <c r="N20" s="692">
        <f>+Corrientes!N22/Corrientes!$B$22*100</f>
        <v>672.28345328627051</v>
      </c>
      <c r="O20" s="692">
        <f>+Corrientes!O22/Corrientes!$B$22*100</f>
        <v>721.85544316678863</v>
      </c>
      <c r="P20" s="692">
        <f>+Corrientes!P22/Corrientes!$B$22*100</f>
        <v>1248.7421311656085</v>
      </c>
      <c r="Q20" s="692">
        <f>+Corrientes!Q22/Corrientes!$B$22*100</f>
        <v>2049.9549034697952</v>
      </c>
      <c r="R20" s="692">
        <f>+Corrientes!R22/Corrientes!$B$22*100</f>
        <v>2644.1967065180424</v>
      </c>
      <c r="S20" s="692">
        <f>+Corrientes!S22/Corrientes!$B$22*100</f>
        <v>3737.0891179543369</v>
      </c>
    </row>
    <row r="21" spans="1:19" x14ac:dyDescent="0.2">
      <c r="A21" s="489" t="s">
        <v>11</v>
      </c>
      <c r="B21" s="692">
        <f>+Corrientes!B23/Corrientes!$B$23*100</f>
        <v>100</v>
      </c>
      <c r="C21" s="692">
        <f>+Corrientes!C23/Corrientes!$B$23*100</f>
        <v>106.74490239243264</v>
      </c>
      <c r="D21" s="692">
        <f>+Corrientes!D23/Corrientes!$B$23*100</f>
        <v>128.01565665744036</v>
      </c>
      <c r="E21" s="692">
        <f>+Corrientes!E23/Corrientes!$B$23*100</f>
        <v>165.29360060720708</v>
      </c>
      <c r="F21" s="692">
        <f>+Corrientes!F23/Corrientes!$B$23*100</f>
        <v>181.12740134576845</v>
      </c>
      <c r="G21" s="692">
        <f>+Corrientes!G23/Corrientes!$B$23*100</f>
        <v>205.47734684385409</v>
      </c>
      <c r="H21" s="692">
        <f>+Corrientes!H23/Corrientes!$B$23*100</f>
        <v>257.51980207969791</v>
      </c>
      <c r="I21" s="692">
        <f>+Corrientes!I23/Corrientes!$B$23*100</f>
        <v>324.97713290222509</v>
      </c>
      <c r="J21" s="692">
        <f>+Corrientes!J23/Corrientes!$B$23*100</f>
        <v>417.0727238035804</v>
      </c>
      <c r="K21" s="692">
        <f>+Corrientes!K23/Corrientes!$B$23*100</f>
        <v>507.17388253352789</v>
      </c>
      <c r="L21" s="692">
        <f>+Corrientes!L23/Corrientes!$B$23*100</f>
        <v>569.65422539288397</v>
      </c>
      <c r="M21" s="692">
        <f>+Corrientes!M23/Corrientes!$B$23*100</f>
        <v>754.29065939594204</v>
      </c>
      <c r="N21" s="692">
        <f>+Corrientes!N23/Corrientes!$B$23*100</f>
        <v>994.77505441084747</v>
      </c>
      <c r="O21" s="692">
        <f>+Corrientes!O23/Corrientes!$B$23*100</f>
        <v>1361.6130036795998</v>
      </c>
      <c r="P21" s="692">
        <f>+Corrientes!P23/Corrientes!$B$23*100</f>
        <v>1792.3685868539242</v>
      </c>
      <c r="Q21" s="692">
        <f>+Corrientes!Q23/Corrientes!$B$23*100</f>
        <v>2552.4480304736676</v>
      </c>
      <c r="R21" s="692">
        <f>+Corrientes!R23/Corrientes!$B$23*100</f>
        <v>2818.743602623184</v>
      </c>
      <c r="S21" s="692">
        <f>+Corrientes!S23/Corrientes!$B$23*100</f>
        <v>4970.1791361643882</v>
      </c>
    </row>
    <row r="22" spans="1:19" x14ac:dyDescent="0.2">
      <c r="A22" s="489" t="s">
        <v>12</v>
      </c>
      <c r="B22" s="692">
        <f>+Corrientes!B24/Corrientes!$B$24*100</f>
        <v>100</v>
      </c>
      <c r="C22" s="692">
        <f>+Corrientes!C24/Corrientes!$B$24*100</f>
        <v>106.18016428390509</v>
      </c>
      <c r="D22" s="692">
        <f>+Corrientes!D24/Corrientes!$B$24*100</f>
        <v>137.54469080146288</v>
      </c>
      <c r="E22" s="692">
        <f>+Corrientes!E24/Corrientes!$B$24*100</f>
        <v>170.75577926599749</v>
      </c>
      <c r="F22" s="692">
        <f>+Corrientes!F24/Corrientes!$B$24*100</f>
        <v>193.21616279216946</v>
      </c>
      <c r="G22" s="692">
        <f>+Corrientes!G24/Corrientes!$B$24*100</f>
        <v>209.33581969596094</v>
      </c>
      <c r="H22" s="692">
        <f>+Corrientes!H24/Corrientes!$B$24*100</f>
        <v>216.95658581758644</v>
      </c>
      <c r="I22" s="692">
        <f>+Corrientes!I24/Corrientes!$B$24*100</f>
        <v>283.86005768275743</v>
      </c>
      <c r="J22" s="692">
        <f>+Corrientes!J24/Corrientes!$B$24*100</f>
        <v>321.80525203073364</v>
      </c>
      <c r="K22" s="692">
        <f>+Corrientes!K24/Corrientes!$B$24*100</f>
        <v>390.97750912469468</v>
      </c>
      <c r="L22" s="692">
        <f>+Corrientes!L24/Corrientes!$B$24*100</f>
        <v>549.20478573552873</v>
      </c>
      <c r="M22" s="692">
        <f>+Corrientes!M24/Corrientes!$B$24*100</f>
        <v>552.39446895410856</v>
      </c>
      <c r="N22" s="692">
        <f>+Corrientes!N24/Corrientes!$B$24*100</f>
        <v>692.89722055466564</v>
      </c>
      <c r="O22" s="692">
        <f>+Corrientes!O24/Corrientes!$B$24*100</f>
        <v>797.01644889519434</v>
      </c>
      <c r="P22" s="692">
        <f>+Corrientes!P24/Corrientes!$B$24*100</f>
        <v>1128.1832525011957</v>
      </c>
      <c r="Q22" s="692">
        <f>+Corrientes!Q24/Corrientes!$B$24*100</f>
        <v>1670.3381113070002</v>
      </c>
      <c r="R22" s="692">
        <f>+Corrientes!R24/Corrientes!$B$24*100</f>
        <v>2015.9052268503547</v>
      </c>
      <c r="S22" s="692">
        <f>+Corrientes!S24/Corrientes!$B$24*100</f>
        <v>3379.2792801307819</v>
      </c>
    </row>
    <row r="23" spans="1:19" x14ac:dyDescent="0.2">
      <c r="A23" s="489" t="s">
        <v>13</v>
      </c>
      <c r="B23" s="692">
        <f>+Corrientes!B25/Corrientes!$B$25*100</f>
        <v>100</v>
      </c>
      <c r="C23" s="692">
        <f>+Corrientes!C25/Corrientes!$B$25*100</f>
        <v>123.20277093820033</v>
      </c>
      <c r="D23" s="692">
        <f>+Corrientes!D25/Corrientes!$B$25*100</f>
        <v>143.49757313412908</v>
      </c>
      <c r="E23" s="692">
        <f>+Corrientes!E25/Corrientes!$B$25*100</f>
        <v>185.59882924213437</v>
      </c>
      <c r="F23" s="692">
        <f>+Corrientes!F25/Corrientes!$B$25*100</f>
        <v>226.94726701882644</v>
      </c>
      <c r="G23" s="692">
        <f>+Corrientes!G25/Corrientes!$B$25*100</f>
        <v>263.12131477734471</v>
      </c>
      <c r="H23" s="692">
        <f>+Corrientes!H25/Corrientes!$B$25*100</f>
        <v>351.89007179434418</v>
      </c>
      <c r="I23" s="692">
        <f>+Corrientes!I25/Corrientes!$B$25*100</f>
        <v>461.00078635246308</v>
      </c>
      <c r="J23" s="692">
        <f>+Corrientes!J25/Corrientes!$B$25*100</f>
        <v>573.1280665116127</v>
      </c>
      <c r="K23" s="692">
        <f>+Corrientes!K25/Corrientes!$B$25*100</f>
        <v>724.90084695985729</v>
      </c>
      <c r="L23" s="692">
        <f>+Corrientes!L25/Corrientes!$B$25*100</f>
        <v>957.0768910381172</v>
      </c>
      <c r="M23" s="692">
        <f>+Corrientes!M25/Corrientes!$B$25*100</f>
        <v>1303.4802023797758</v>
      </c>
      <c r="N23" s="692">
        <f>+Corrientes!N25/Corrientes!$B$25*100</f>
        <v>1766.3263765560978</v>
      </c>
      <c r="O23" s="692">
        <f>+Corrientes!O25/Corrientes!$B$25*100</f>
        <v>2518.4467137755823</v>
      </c>
      <c r="P23" s="692">
        <f>+Corrientes!P25/Corrientes!$B$25*100</f>
        <v>3501.7566459815584</v>
      </c>
      <c r="Q23" s="692">
        <f>+Corrientes!Q25/Corrientes!$B$25*100</f>
        <v>4682.139840006771</v>
      </c>
      <c r="R23" s="692">
        <f>+Corrientes!R25/Corrientes!$B$25*100</f>
        <v>6997.7913653537771</v>
      </c>
      <c r="S23" s="692">
        <f>+Corrientes!S25/Corrientes!$B$25*100</f>
        <v>10262.156745493274</v>
      </c>
    </row>
    <row r="24" spans="1:19" x14ac:dyDescent="0.2">
      <c r="A24" s="489" t="s">
        <v>14</v>
      </c>
      <c r="B24" s="692">
        <f>+Corrientes!B26/Corrientes!$B$26*100</f>
        <v>100</v>
      </c>
      <c r="C24" s="692">
        <f>+Corrientes!C26/Corrientes!$B$26*100</f>
        <v>117.45507772943296</v>
      </c>
      <c r="D24" s="692">
        <f>+Corrientes!D26/Corrientes!$B$26*100</f>
        <v>128.21037816459901</v>
      </c>
      <c r="E24" s="692">
        <f>+Corrientes!E26/Corrientes!$B$26*100</f>
        <v>128.53703884218419</v>
      </c>
      <c r="F24" s="692">
        <f>+Corrientes!F26/Corrientes!$B$26*100</f>
        <v>132.18327116393772</v>
      </c>
      <c r="G24" s="692">
        <f>+Corrientes!G26/Corrientes!$B$26*100</f>
        <v>123.86437334995976</v>
      </c>
      <c r="H24" s="692">
        <f>+Corrientes!H26/Corrientes!$B$26*100</f>
        <v>126.28416547490389</v>
      </c>
      <c r="I24" s="692">
        <f>+Corrientes!I26/Corrientes!$B$26*100</f>
        <v>135.94861046219725</v>
      </c>
      <c r="J24" s="692">
        <f>+Corrientes!J26/Corrientes!$B$26*100</f>
        <v>125.10442358930267</v>
      </c>
      <c r="K24" s="692">
        <f>+Corrientes!K26/Corrientes!$B$26*100</f>
        <v>156.95144438432206</v>
      </c>
      <c r="L24" s="692">
        <f>+Corrientes!L26/Corrientes!$B$26*100</f>
        <v>1204.4770756242797</v>
      </c>
      <c r="M24" s="692">
        <f>+Corrientes!M26/Corrientes!$B$26*100</f>
        <v>401.58631690507571</v>
      </c>
      <c r="N24" s="692">
        <f>+Corrientes!N26/Corrientes!$B$26*100</f>
        <v>526.28220202912757</v>
      </c>
      <c r="O24" s="692">
        <f>+Corrientes!O26/Corrientes!$B$26*100</f>
        <v>687.49076719233869</v>
      </c>
      <c r="P24" s="692">
        <f>+Corrientes!P26/Corrientes!$B$26*100</f>
        <v>885.7171580009757</v>
      </c>
      <c r="Q24" s="692">
        <f>+Corrientes!Q26/Corrientes!$B$26*100</f>
        <v>1119.2586593159069</v>
      </c>
      <c r="R24" s="692">
        <f>+Corrientes!R26/Corrientes!$B$26*100</f>
        <v>1303.4713072813788</v>
      </c>
      <c r="S24" s="692">
        <f>+Corrientes!S26/Corrientes!$B$26*100</f>
        <v>1549.2573294857852</v>
      </c>
    </row>
    <row r="25" spans="1:19" x14ac:dyDescent="0.2">
      <c r="A25" s="489" t="s">
        <v>15</v>
      </c>
      <c r="B25" s="692">
        <f>+Corrientes!B27/Corrientes!$B$27*100</f>
        <v>100</v>
      </c>
      <c r="C25" s="692">
        <f>+Corrientes!C27/Corrientes!$B$27*100</f>
        <v>118.6736249288803</v>
      </c>
      <c r="D25" s="692">
        <f>+Corrientes!D27/Corrientes!$B$27*100</f>
        <v>139.86347595736822</v>
      </c>
      <c r="E25" s="692">
        <f>+Corrientes!E27/Corrientes!$B$27*100</f>
        <v>165.67112265978528</v>
      </c>
      <c r="F25" s="692">
        <f>+Corrientes!F27/Corrientes!$B$27*100</f>
        <v>219.50019086582304</v>
      </c>
      <c r="G25" s="692">
        <f>+Corrientes!G27/Corrientes!$B$27*100</f>
        <v>256.15911102521795</v>
      </c>
      <c r="H25" s="692">
        <f>+Corrientes!H27/Corrientes!$B$27*100</f>
        <v>319.11273313113611</v>
      </c>
      <c r="I25" s="692">
        <f>+Corrientes!I27/Corrientes!$B$27*100</f>
        <v>415.21182845190594</v>
      </c>
      <c r="J25" s="692">
        <f>+Corrientes!J27/Corrientes!$B$27*100</f>
        <v>538.0794602456325</v>
      </c>
      <c r="K25" s="692">
        <f>+Corrientes!K27/Corrientes!$B$27*100</f>
        <v>681.60929689786872</v>
      </c>
      <c r="L25" s="692">
        <f>+Corrientes!L27/Corrientes!$B$27*100</f>
        <v>995.26218222428179</v>
      </c>
      <c r="M25" s="692">
        <f>+Corrientes!M27/Corrientes!$B$27*100</f>
        <v>1551.3080489789309</v>
      </c>
      <c r="N25" s="692">
        <f>+Corrientes!N27/Corrientes!$B$27*100</f>
        <v>1966.626642910488</v>
      </c>
      <c r="O25" s="692">
        <f>+Corrientes!O27/Corrientes!$B$27*100</f>
        <v>3109.4244694736849</v>
      </c>
      <c r="P25" s="692">
        <f>+Corrientes!P27/Corrientes!$B$27*100</f>
        <v>4045.9921610802544</v>
      </c>
      <c r="Q25" s="692">
        <f>+Corrientes!Q27/Corrientes!$B$27*100</f>
        <v>5968.6444816437133</v>
      </c>
      <c r="R25" s="692">
        <f>+Corrientes!R27/Corrientes!$B$27*100</f>
        <v>7557.9747783375242</v>
      </c>
      <c r="S25" s="692">
        <f>+Corrientes!S27/Corrientes!$B$27*100</f>
        <v>9744.7226383168108</v>
      </c>
    </row>
    <row r="26" spans="1:19" x14ac:dyDescent="0.2">
      <c r="A26" s="489" t="s">
        <v>16</v>
      </c>
      <c r="B26" s="692">
        <f>+Corrientes!B28/Corrientes!$B$28*100</f>
        <v>100</v>
      </c>
      <c r="C26" s="692">
        <f>+Corrientes!C28/Corrientes!$B$28*100</f>
        <v>116.20033180241538</v>
      </c>
      <c r="D26" s="692">
        <f>+Corrientes!D28/Corrientes!$B$28*100</f>
        <v>140.26252803497889</v>
      </c>
      <c r="E26" s="692">
        <f>+Corrientes!E28/Corrientes!$B$28*100</f>
        <v>182.82052793669004</v>
      </c>
      <c r="F26" s="692">
        <f>+Corrientes!F28/Corrientes!$B$28*100</f>
        <v>246.1871097417216</v>
      </c>
      <c r="G26" s="692">
        <f>+Corrientes!G28/Corrientes!$B$28*100</f>
        <v>316.53681980509714</v>
      </c>
      <c r="H26" s="692">
        <f>+Corrientes!H28/Corrientes!$B$28*100</f>
        <v>391.86558441300775</v>
      </c>
      <c r="I26" s="692">
        <f>+Corrientes!I28/Corrientes!$B$28*100</f>
        <v>519.53212848902899</v>
      </c>
      <c r="J26" s="692">
        <f>+Corrientes!J28/Corrientes!$B$28*100</f>
        <v>654.41988836322344</v>
      </c>
      <c r="K26" s="692">
        <f>+Corrientes!K28/Corrientes!$B$28*100</f>
        <v>806.65084220297661</v>
      </c>
      <c r="L26" s="692">
        <f>+Corrientes!L28/Corrientes!$B$28*100</f>
        <v>1027.280547933937</v>
      </c>
      <c r="M26" s="692">
        <f>+Corrientes!M28/Corrientes!$B$28*100</f>
        <v>1409.5255167191599</v>
      </c>
      <c r="N26" s="692">
        <f>+Corrientes!N28/Corrientes!$B$28*100</f>
        <v>1889.7017847550874</v>
      </c>
      <c r="O26" s="692">
        <f>+Corrientes!O28/Corrientes!$B$28*100</f>
        <v>2384.4514237538665</v>
      </c>
      <c r="P26" s="692">
        <f>+Corrientes!P28/Corrientes!$B$28*100</f>
        <v>3047.5828900898855</v>
      </c>
      <c r="Q26" s="692">
        <f>+Corrientes!Q28/Corrientes!$B$28*100</f>
        <v>4578.770921736641</v>
      </c>
      <c r="R26" s="692">
        <f>+Corrientes!R28/Corrientes!$B$28*100</f>
        <v>5911.1017882946735</v>
      </c>
      <c r="S26" s="692">
        <f>+Corrientes!S28/Corrientes!$B$28*100</f>
        <v>7985.0969694092864</v>
      </c>
    </row>
    <row r="27" spans="1:19" x14ac:dyDescent="0.2">
      <c r="A27" s="489" t="s">
        <v>17</v>
      </c>
      <c r="B27" s="692">
        <f>+Corrientes!B29/Corrientes!$B$29*100</f>
        <v>100</v>
      </c>
      <c r="C27" s="692">
        <f>+Corrientes!C29/Corrientes!$B$29*100</f>
        <v>176.53119045817641</v>
      </c>
      <c r="D27" s="692">
        <f>+Corrientes!D29/Corrientes!$B$29*100</f>
        <v>213.93348534802303</v>
      </c>
      <c r="E27" s="692">
        <f>+Corrientes!E29/Corrientes!$B$29*100</f>
        <v>204.62273678260141</v>
      </c>
      <c r="F27" s="692">
        <f>+Corrientes!F29/Corrientes!$B$29*100</f>
        <v>236.66506492314571</v>
      </c>
      <c r="G27" s="692">
        <f>+Corrientes!G29/Corrientes!$B$29*100</f>
        <v>249.18533232172672</v>
      </c>
      <c r="H27" s="692">
        <f>+Corrientes!H29/Corrientes!$B$29*100</f>
        <v>375.60828958824487</v>
      </c>
      <c r="I27" s="692">
        <f>+Corrientes!I29/Corrientes!$B$29*100</f>
        <v>435.30649785366967</v>
      </c>
      <c r="J27" s="692">
        <f>+Corrientes!J29/Corrientes!$B$29*100</f>
        <v>573.07996565312749</v>
      </c>
      <c r="K27" s="692">
        <f>+Corrientes!K29/Corrientes!$B$29*100</f>
        <v>622.59991641519491</v>
      </c>
      <c r="L27" s="692">
        <f>+Corrientes!L29/Corrientes!$B$29*100</f>
        <v>1191.2921950577352</v>
      </c>
      <c r="M27" s="692">
        <f>+Corrientes!M29/Corrientes!$B$29*100</f>
        <v>1422.1241621955119</v>
      </c>
      <c r="N27" s="692">
        <f>+Corrientes!N29/Corrientes!$B$29*100</f>
        <v>1958.799262933853</v>
      </c>
      <c r="O27" s="692">
        <f>+Corrientes!O29/Corrientes!$B$29*100</f>
        <v>2802.1309248782318</v>
      </c>
      <c r="P27" s="692">
        <f>+Corrientes!P29/Corrientes!$B$29*100</f>
        <v>3351.2134221852079</v>
      </c>
      <c r="Q27" s="692">
        <f>+Corrientes!Q29/Corrientes!$B$29*100</f>
        <v>7052.3998050109203</v>
      </c>
      <c r="R27" s="692">
        <f>+Corrientes!R29/Corrientes!$B$29*100</f>
        <v>9208.0118741745719</v>
      </c>
      <c r="S27" s="692">
        <f>+Corrientes!S29/Corrientes!$B$29*100</f>
        <v>14913.212112151075</v>
      </c>
    </row>
    <row r="28" spans="1:19" x14ac:dyDescent="0.2">
      <c r="A28" s="489" t="s">
        <v>18</v>
      </c>
      <c r="B28" s="692">
        <f>+Corrientes!B30/Corrientes!$B$30*100</f>
        <v>100</v>
      </c>
      <c r="C28" s="692">
        <f>+Corrientes!C30/Corrientes!$B$30*100</f>
        <v>135.55524361445538</v>
      </c>
      <c r="D28" s="692">
        <f>+Corrientes!D30/Corrientes!$B$30*100</f>
        <v>185.0051788869514</v>
      </c>
      <c r="E28" s="692">
        <f>+Corrientes!E30/Corrientes!$B$30*100</f>
        <v>221.76915720333011</v>
      </c>
      <c r="F28" s="692">
        <f>+Corrientes!F30/Corrientes!$B$30*100</f>
        <v>245.50203749774883</v>
      </c>
      <c r="G28" s="692">
        <f>+Corrientes!G30/Corrientes!$B$30*100</f>
        <v>237.37425730781686</v>
      </c>
      <c r="H28" s="692">
        <f>+Corrientes!H30/Corrientes!$B$30*100</f>
        <v>264.88108816861404</v>
      </c>
      <c r="I28" s="692">
        <f>+Corrientes!I30/Corrientes!$B$30*100</f>
        <v>326.2879753814845</v>
      </c>
      <c r="J28" s="692">
        <f>+Corrientes!J30/Corrientes!$B$30*100</f>
        <v>362.38733927826001</v>
      </c>
      <c r="K28" s="692">
        <f>+Corrientes!K30/Corrientes!$B$30*100</f>
        <v>445.00879284804455</v>
      </c>
      <c r="L28" s="692">
        <f>+Corrientes!L30/Corrientes!$B$30*100</f>
        <v>681.32351060714211</v>
      </c>
      <c r="M28" s="692">
        <f>+Corrientes!M30/Corrientes!$B$30*100</f>
        <v>627.23794716021337</v>
      </c>
      <c r="N28" s="692">
        <f>+Corrientes!N30/Corrientes!$B$30*100</f>
        <v>826.74982472933129</v>
      </c>
      <c r="O28" s="692">
        <f>+Corrientes!O30/Corrientes!$B$30*100</f>
        <v>910.28418764893649</v>
      </c>
      <c r="P28" s="692">
        <f>+Corrientes!P30/Corrientes!$B$30*100</f>
        <v>1566.4767206177648</v>
      </c>
      <c r="Q28" s="692">
        <f>+Corrientes!Q30/Corrientes!$B$30*100</f>
        <v>2762.483486080775</v>
      </c>
      <c r="R28" s="692">
        <f>+Corrientes!R30/Corrientes!$B$30*100</f>
        <v>3312.7677798816999</v>
      </c>
      <c r="S28" s="692">
        <f>+Corrientes!S30/Corrientes!$B$30*100</f>
        <v>4100.9709359693297</v>
      </c>
    </row>
    <row r="29" spans="1:19" x14ac:dyDescent="0.2">
      <c r="A29" s="489" t="s">
        <v>19</v>
      </c>
      <c r="B29" s="692">
        <f>+Corrientes!B31/Corrientes!$B$31*100</f>
        <v>100</v>
      </c>
      <c r="C29" s="692">
        <f>+Corrientes!C31/Corrientes!$B$31*100</f>
        <v>164.87362360037417</v>
      </c>
      <c r="D29" s="692">
        <f>+Corrientes!D31/Corrientes!$B$31*100</f>
        <v>181.38606705410501</v>
      </c>
      <c r="E29" s="692">
        <f>+Corrientes!E31/Corrientes!$B$31*100</f>
        <v>276.28223072614077</v>
      </c>
      <c r="F29" s="692">
        <f>+Corrientes!F31/Corrientes!$B$31*100</f>
        <v>341.82970948825914</v>
      </c>
      <c r="G29" s="692">
        <f>+Corrientes!G31/Corrientes!$B$31*100</f>
        <v>343.79290944585802</v>
      </c>
      <c r="H29" s="692">
        <f>+Corrientes!H31/Corrientes!$B$31*100</f>
        <v>422.07679661863136</v>
      </c>
      <c r="I29" s="692">
        <f>+Corrientes!I31/Corrientes!$B$31*100</f>
        <v>584.43322846781416</v>
      </c>
      <c r="J29" s="692">
        <f>+Corrientes!J31/Corrientes!$B$31*100</f>
        <v>770.97536688586717</v>
      </c>
      <c r="K29" s="692">
        <f>+Corrientes!K31/Corrientes!$B$31*100</f>
        <v>793.80263746562503</v>
      </c>
      <c r="L29" s="692">
        <f>+Corrientes!L31/Corrientes!$B$31*100</f>
        <v>1153.4285772302194</v>
      </c>
      <c r="M29" s="692">
        <f>+Corrientes!M31/Corrientes!$B$31*100</f>
        <v>1379.6557987570027</v>
      </c>
      <c r="N29" s="692">
        <f>+Corrientes!N31/Corrientes!$B$31*100</f>
        <v>1897.0811472129976</v>
      </c>
      <c r="O29" s="692">
        <f>+Corrientes!O31/Corrientes!$B$31*100</f>
        <v>2364.8401431525676</v>
      </c>
      <c r="P29" s="692">
        <f>+Corrientes!P31/Corrientes!$B$31*100</f>
        <v>3146.0446553605175</v>
      </c>
      <c r="Q29" s="692">
        <f>+Corrientes!Q31/Corrientes!$B$31*100</f>
        <v>5279.8191620760344</v>
      </c>
      <c r="R29" s="692">
        <f>+Corrientes!R31/Corrientes!$B$31*100</f>
        <v>6133.0491869774623</v>
      </c>
      <c r="S29" s="692">
        <f>+Corrientes!S31/Corrientes!$B$31*100</f>
        <v>8198.0221871610083</v>
      </c>
    </row>
    <row r="30" spans="1:19" x14ac:dyDescent="0.2">
      <c r="A30" s="491"/>
      <c r="B30" s="352"/>
      <c r="C30" s="352"/>
      <c r="D30" s="352"/>
      <c r="E30" s="352"/>
      <c r="F30" s="352"/>
      <c r="G30" s="352"/>
      <c r="H30" s="352"/>
      <c r="I30" s="352"/>
      <c r="J30" s="352"/>
      <c r="K30" s="352"/>
      <c r="L30" s="352"/>
      <c r="M30" s="352"/>
      <c r="N30" s="352"/>
      <c r="O30" s="35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workbookViewId="0">
      <selection activeCell="E23" sqref="E23"/>
    </sheetView>
  </sheetViews>
  <sheetFormatPr baseColWidth="10" defaultRowHeight="14.25" x14ac:dyDescent="0.2"/>
  <sheetData>
    <row r="1" spans="1:6" x14ac:dyDescent="0.2">
      <c r="A1" s="145"/>
      <c r="B1" s="145"/>
      <c r="C1" s="145"/>
      <c r="D1" s="145"/>
      <c r="E1" s="145"/>
      <c r="F1" s="145"/>
    </row>
    <row r="2" spans="1:6" x14ac:dyDescent="0.2">
      <c r="A2" s="145" t="s">
        <v>31</v>
      </c>
      <c r="B2" s="145"/>
      <c r="C2" s="145"/>
      <c r="D2" s="145"/>
      <c r="E2" s="145"/>
      <c r="F2" s="145"/>
    </row>
    <row r="3" spans="1:6" x14ac:dyDescent="0.2">
      <c r="A3" s="145"/>
      <c r="B3" s="145"/>
      <c r="C3" s="145"/>
      <c r="D3" s="145"/>
      <c r="E3" s="145"/>
      <c r="F3" s="145"/>
    </row>
    <row r="4" spans="1:6" x14ac:dyDescent="0.2">
      <c r="A4" s="145" t="s">
        <v>159</v>
      </c>
      <c r="B4" s="145" t="s">
        <v>169</v>
      </c>
      <c r="C4" s="145"/>
      <c r="D4" s="145"/>
      <c r="E4" s="145"/>
      <c r="F4" s="145"/>
    </row>
    <row r="5" spans="1:6" x14ac:dyDescent="0.2">
      <c r="A5" s="145" t="s">
        <v>319</v>
      </c>
      <c r="B5" s="145"/>
      <c r="C5" s="145"/>
      <c r="D5" s="145"/>
      <c r="E5" s="145"/>
      <c r="F5" s="145"/>
    </row>
    <row r="6" spans="1:6" x14ac:dyDescent="0.2">
      <c r="A6" s="145" t="s">
        <v>320</v>
      </c>
      <c r="B6" s="145"/>
      <c r="C6" s="145"/>
      <c r="D6" s="145"/>
      <c r="E6" s="145"/>
      <c r="F6" s="145"/>
    </row>
    <row r="7" spans="1:6" x14ac:dyDescent="0.2">
      <c r="A7" s="145"/>
      <c r="B7" s="145"/>
      <c r="C7" s="145"/>
      <c r="D7" s="145"/>
      <c r="E7" s="145"/>
      <c r="F7" s="145"/>
    </row>
    <row r="8" spans="1:6" x14ac:dyDescent="0.2">
      <c r="A8" s="145"/>
      <c r="B8" s="145"/>
      <c r="C8" s="145"/>
      <c r="D8" s="145"/>
      <c r="E8" s="145"/>
      <c r="F8" s="145"/>
    </row>
    <row r="9" spans="1:6" x14ac:dyDescent="0.2">
      <c r="A9" s="145"/>
      <c r="B9" s="145"/>
      <c r="C9" s="145"/>
      <c r="D9" s="145"/>
      <c r="E9" s="145"/>
      <c r="F9" s="145"/>
    </row>
    <row r="10" spans="1:6" x14ac:dyDescent="0.2">
      <c r="A10" s="145"/>
      <c r="B10" s="145"/>
      <c r="C10" s="145"/>
      <c r="D10" s="145"/>
      <c r="E10" s="145"/>
      <c r="F10" s="14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3"/>
  <sheetViews>
    <sheetView workbookViewId="0">
      <selection sqref="A1:O13"/>
    </sheetView>
  </sheetViews>
  <sheetFormatPr baseColWidth="10" defaultRowHeight="14.25" x14ac:dyDescent="0.2"/>
  <sheetData>
    <row r="1" spans="1:15" ht="15" x14ac:dyDescent="0.25">
      <c r="A1" s="161" t="s">
        <v>290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</row>
    <row r="2" spans="1:15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5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5" x14ac:dyDescent="0.2">
      <c r="A4" s="380" t="s">
        <v>159</v>
      </c>
      <c r="B4" s="380" t="s">
        <v>101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</row>
    <row r="5" spans="1:15" x14ac:dyDescent="0.2">
      <c r="A5" s="145">
        <v>50</v>
      </c>
      <c r="B5" s="145" t="s">
        <v>291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5" x14ac:dyDescent="0.2">
      <c r="A6" s="145">
        <v>51</v>
      </c>
      <c r="B6" s="145" t="s">
        <v>292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</row>
    <row r="7" spans="1:15" x14ac:dyDescent="0.2">
      <c r="A7" s="145">
        <v>52</v>
      </c>
      <c r="B7" s="145" t="s">
        <v>293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</row>
    <row r="8" spans="1:15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x14ac:dyDescent="0.2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</row>
    <row r="10" spans="1:15" x14ac:dyDescent="0.2">
      <c r="A10" s="145"/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</row>
    <row r="11" spans="1:15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</row>
    <row r="12" spans="1:15" x14ac:dyDescent="0.2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</row>
    <row r="13" spans="1:15" x14ac:dyDescent="0.2">
      <c r="A13" s="145"/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8"/>
  <sheetViews>
    <sheetView workbookViewId="0">
      <selection sqref="A1:J18"/>
    </sheetView>
  </sheetViews>
  <sheetFormatPr baseColWidth="10" defaultRowHeight="14.25" x14ac:dyDescent="0.2"/>
  <sheetData>
    <row r="1" spans="1:10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</row>
    <row r="2" spans="1:10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5" x14ac:dyDescent="0.25">
      <c r="A3" s="161" t="s">
        <v>328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x14ac:dyDescent="0.2">
      <c r="A4" s="145"/>
      <c r="B4" s="145"/>
      <c r="C4" s="145"/>
      <c r="D4" s="145"/>
      <c r="E4" s="145"/>
      <c r="F4" s="145"/>
      <c r="G4" s="145"/>
      <c r="H4" s="145"/>
      <c r="I4" s="145"/>
      <c r="J4" s="145"/>
    </row>
    <row r="5" spans="1:10" x14ac:dyDescent="0.2">
      <c r="A5" s="145"/>
      <c r="B5" s="145"/>
      <c r="C5" s="145"/>
      <c r="D5" s="145"/>
      <c r="E5" s="145"/>
      <c r="F5" s="145"/>
      <c r="G5" s="145"/>
      <c r="H5" s="145"/>
      <c r="I5" s="145"/>
      <c r="J5" s="145"/>
    </row>
    <row r="6" spans="1:10" x14ac:dyDescent="0.2">
      <c r="A6" s="145"/>
      <c r="B6" s="145"/>
      <c r="C6" s="145"/>
      <c r="D6" s="145"/>
      <c r="E6" s="145"/>
      <c r="F6" s="145"/>
      <c r="G6" s="145"/>
      <c r="H6" s="145"/>
      <c r="I6" s="145"/>
      <c r="J6" s="145"/>
    </row>
    <row r="7" spans="1:10" x14ac:dyDescent="0.2">
      <c r="A7" s="145" t="s">
        <v>159</v>
      </c>
      <c r="B7" s="145" t="s">
        <v>169</v>
      </c>
      <c r="C7" s="145"/>
      <c r="D7" s="145"/>
      <c r="E7" s="145"/>
      <c r="F7" s="145"/>
      <c r="G7" s="145"/>
      <c r="H7" s="145"/>
      <c r="I7" s="145"/>
      <c r="J7" s="145"/>
    </row>
    <row r="8" spans="1:10" x14ac:dyDescent="0.2">
      <c r="A8" s="145">
        <v>55</v>
      </c>
      <c r="B8" s="145" t="s">
        <v>195</v>
      </c>
      <c r="C8" s="145"/>
      <c r="D8" s="145"/>
      <c r="E8" s="145"/>
      <c r="F8" s="145"/>
      <c r="G8" s="145"/>
      <c r="H8" s="145"/>
      <c r="I8" s="145"/>
      <c r="J8" s="145"/>
    </row>
    <row r="9" spans="1:10" x14ac:dyDescent="0.2">
      <c r="A9" s="145">
        <v>551</v>
      </c>
      <c r="B9" s="145" t="s">
        <v>196</v>
      </c>
      <c r="C9" s="145"/>
      <c r="D9" s="145"/>
      <c r="E9" s="145"/>
      <c r="F9" s="145"/>
      <c r="G9" s="145"/>
      <c r="H9" s="145"/>
      <c r="I9" s="145"/>
      <c r="J9" s="145"/>
    </row>
    <row r="10" spans="1:10" x14ac:dyDescent="0.2">
      <c r="A10" s="145">
        <v>552</v>
      </c>
      <c r="B10" s="145" t="s">
        <v>197</v>
      </c>
      <c r="C10" s="145"/>
      <c r="D10" s="145"/>
      <c r="E10" s="145"/>
      <c r="F10" s="145"/>
      <c r="G10" s="145"/>
      <c r="H10" s="145"/>
      <c r="I10" s="145"/>
      <c r="J10" s="145"/>
    </row>
    <row r="11" spans="1:10" x14ac:dyDescent="0.2">
      <c r="A11" s="145"/>
      <c r="B11" s="145"/>
      <c r="C11" s="145"/>
      <c r="D11" s="145"/>
      <c r="E11" s="145"/>
      <c r="F11" s="145"/>
      <c r="G11" s="145"/>
      <c r="H11" s="145"/>
      <c r="I11" s="145"/>
      <c r="J11" s="145"/>
    </row>
    <row r="12" spans="1:10" x14ac:dyDescent="0.2">
      <c r="A12" s="145"/>
      <c r="B12" s="145"/>
      <c r="C12" s="145"/>
      <c r="D12" s="145"/>
      <c r="E12" s="145"/>
      <c r="F12" s="145"/>
      <c r="G12" s="145"/>
      <c r="H12" s="145"/>
      <c r="I12" s="145"/>
      <c r="J12" s="145"/>
    </row>
    <row r="13" spans="1:10" x14ac:dyDescent="0.2">
      <c r="A13" s="145"/>
      <c r="B13" s="145"/>
      <c r="C13" s="145"/>
      <c r="D13" s="145"/>
      <c r="E13" s="145"/>
      <c r="F13" s="145"/>
      <c r="G13" s="145"/>
      <c r="H13" s="145"/>
      <c r="I13" s="145"/>
      <c r="J13" s="145"/>
    </row>
    <row r="14" spans="1:10" x14ac:dyDescent="0.2">
      <c r="A14" s="145"/>
      <c r="B14" s="145"/>
      <c r="C14" s="145"/>
      <c r="D14" s="145"/>
      <c r="E14" s="145"/>
      <c r="F14" s="145"/>
      <c r="G14" s="145"/>
      <c r="H14" s="145"/>
      <c r="I14" s="145"/>
      <c r="J14" s="145"/>
    </row>
    <row r="15" spans="1:10" x14ac:dyDescent="0.2">
      <c r="A15" s="145"/>
      <c r="B15" s="145"/>
      <c r="C15" s="145"/>
      <c r="D15" s="145"/>
      <c r="E15" s="145"/>
      <c r="F15" s="145"/>
      <c r="G15" s="145"/>
      <c r="H15" s="145"/>
      <c r="I15" s="145"/>
      <c r="J15" s="145"/>
    </row>
    <row r="16" spans="1:10" x14ac:dyDescent="0.2">
      <c r="A16" s="145"/>
      <c r="B16" s="145"/>
      <c r="C16" s="145"/>
      <c r="D16" s="145"/>
      <c r="E16" s="145"/>
      <c r="F16" s="145"/>
      <c r="G16" s="145"/>
      <c r="H16" s="145"/>
      <c r="I16" s="145"/>
      <c r="J16" s="145"/>
    </row>
    <row r="17" spans="1:10" x14ac:dyDescent="0.2">
      <c r="A17" s="145"/>
      <c r="B17" s="145"/>
      <c r="C17" s="145"/>
      <c r="D17" s="145"/>
      <c r="E17" s="145"/>
      <c r="F17" s="145"/>
      <c r="G17" s="145"/>
      <c r="H17" s="145"/>
      <c r="I17" s="145"/>
      <c r="J17" s="145"/>
    </row>
    <row r="18" spans="1:10" x14ac:dyDescent="0.2">
      <c r="A18" s="145"/>
      <c r="B18" s="145"/>
      <c r="C18" s="145"/>
      <c r="D18" s="145"/>
      <c r="E18" s="145"/>
      <c r="F18" s="145"/>
      <c r="G18" s="145"/>
      <c r="H18" s="145"/>
      <c r="I18" s="145"/>
      <c r="J18" s="14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1"/>
  <sheetViews>
    <sheetView workbookViewId="0">
      <selection activeCell="A17" sqref="A17"/>
    </sheetView>
  </sheetViews>
  <sheetFormatPr baseColWidth="10" defaultRowHeight="14.25" x14ac:dyDescent="0.2"/>
  <sheetData>
    <row r="1" spans="1:9" ht="15" x14ac:dyDescent="0.25">
      <c r="A1" s="161" t="s">
        <v>332</v>
      </c>
      <c r="B1" s="145"/>
      <c r="C1" s="145"/>
      <c r="D1" s="145"/>
      <c r="E1" s="145"/>
      <c r="F1" s="145"/>
      <c r="G1" s="145"/>
      <c r="H1" s="145"/>
      <c r="I1" s="145"/>
    </row>
    <row r="2" spans="1:9" x14ac:dyDescent="0.2">
      <c r="A2" s="145"/>
      <c r="B2" s="145"/>
      <c r="C2" s="145"/>
      <c r="D2" s="145"/>
      <c r="E2" s="145"/>
      <c r="F2" s="145"/>
      <c r="G2" s="145"/>
      <c r="H2" s="145"/>
      <c r="I2" s="145"/>
    </row>
    <row r="3" spans="1:9" x14ac:dyDescent="0.2">
      <c r="A3" s="145"/>
      <c r="B3" s="145"/>
      <c r="C3" s="145"/>
      <c r="D3" s="145"/>
      <c r="E3" s="145"/>
      <c r="F3" s="145"/>
      <c r="G3" s="145"/>
      <c r="H3" s="145"/>
      <c r="I3" s="145"/>
    </row>
    <row r="4" spans="1:9" x14ac:dyDescent="0.2">
      <c r="A4" s="145" t="s">
        <v>159</v>
      </c>
      <c r="B4" s="145" t="s">
        <v>169</v>
      </c>
      <c r="C4" s="145"/>
      <c r="D4" s="145"/>
      <c r="E4" s="145"/>
      <c r="F4" s="145"/>
      <c r="G4" s="145"/>
      <c r="H4" s="145"/>
      <c r="I4" s="145"/>
    </row>
    <row r="5" spans="1:9" x14ac:dyDescent="0.2">
      <c r="A5" s="145" t="s">
        <v>170</v>
      </c>
      <c r="B5" s="145" t="s">
        <v>171</v>
      </c>
      <c r="C5" s="145"/>
      <c r="D5" s="145"/>
      <c r="E5" s="145"/>
      <c r="F5" s="145"/>
      <c r="G5" s="145"/>
      <c r="H5" s="145"/>
      <c r="I5" s="145"/>
    </row>
    <row r="6" spans="1:9" x14ac:dyDescent="0.2">
      <c r="A6" s="145" t="s">
        <v>172</v>
      </c>
      <c r="B6" s="145" t="s">
        <v>173</v>
      </c>
      <c r="C6" s="145"/>
      <c r="D6" s="145"/>
      <c r="E6" s="145"/>
      <c r="F6" s="145"/>
      <c r="G6" s="145"/>
      <c r="H6" s="145"/>
      <c r="I6" s="145"/>
    </row>
    <row r="7" spans="1:9" x14ac:dyDescent="0.2">
      <c r="A7" s="145" t="s">
        <v>174</v>
      </c>
      <c r="B7" s="145" t="s">
        <v>175</v>
      </c>
      <c r="C7" s="145"/>
      <c r="D7" s="145"/>
      <c r="E7" s="145"/>
      <c r="F7" s="145"/>
      <c r="G7" s="145"/>
      <c r="H7" s="145"/>
      <c r="I7" s="145"/>
    </row>
    <row r="8" spans="1:9" x14ac:dyDescent="0.2">
      <c r="A8" s="145" t="s">
        <v>176</v>
      </c>
      <c r="B8" s="145" t="s">
        <v>177</v>
      </c>
      <c r="C8" s="145"/>
      <c r="D8" s="145"/>
      <c r="E8" s="145"/>
      <c r="F8" s="145"/>
      <c r="G8" s="145"/>
      <c r="H8" s="145"/>
      <c r="I8" s="145"/>
    </row>
    <row r="9" spans="1:9" x14ac:dyDescent="0.2">
      <c r="A9" s="145" t="s">
        <v>178</v>
      </c>
      <c r="B9" s="145" t="s">
        <v>179</v>
      </c>
      <c r="C9" s="145"/>
      <c r="D9" s="145"/>
      <c r="E9" s="145"/>
      <c r="F9" s="145"/>
      <c r="G9" s="145"/>
      <c r="H9" s="145"/>
      <c r="I9" s="145"/>
    </row>
    <row r="10" spans="1:9" x14ac:dyDescent="0.2">
      <c r="A10" s="145" t="s">
        <v>180</v>
      </c>
      <c r="B10" s="145" t="s">
        <v>181</v>
      </c>
      <c r="C10" s="145"/>
      <c r="D10" s="145"/>
      <c r="E10" s="145"/>
      <c r="F10" s="145"/>
      <c r="G10" s="145"/>
      <c r="H10" s="145"/>
      <c r="I10" s="145"/>
    </row>
    <row r="11" spans="1:9" x14ac:dyDescent="0.2">
      <c r="A11" s="145" t="s">
        <v>182</v>
      </c>
      <c r="B11" s="145" t="s">
        <v>183</v>
      </c>
      <c r="C11" s="145"/>
      <c r="D11" s="145"/>
      <c r="E11" s="145"/>
      <c r="F11" s="145"/>
      <c r="G11" s="145"/>
      <c r="H11" s="145"/>
      <c r="I11" s="145"/>
    </row>
    <row r="12" spans="1:9" x14ac:dyDescent="0.2">
      <c r="A12" s="145" t="s">
        <v>184</v>
      </c>
      <c r="B12" s="145" t="s">
        <v>185</v>
      </c>
      <c r="C12" s="145"/>
      <c r="D12" s="145"/>
      <c r="E12" s="145"/>
      <c r="F12" s="145"/>
      <c r="G12" s="145"/>
      <c r="H12" s="145"/>
      <c r="I12" s="145"/>
    </row>
    <row r="13" spans="1:9" x14ac:dyDescent="0.2">
      <c r="A13" s="145" t="s">
        <v>186</v>
      </c>
      <c r="B13" s="145" t="s">
        <v>187</v>
      </c>
      <c r="C13" s="145"/>
      <c r="D13" s="145"/>
      <c r="E13" s="145"/>
      <c r="F13" s="145"/>
      <c r="G13" s="145"/>
      <c r="H13" s="145"/>
      <c r="I13" s="145"/>
    </row>
    <row r="14" spans="1:9" x14ac:dyDescent="0.2">
      <c r="A14" s="145">
        <v>641</v>
      </c>
      <c r="B14" s="145" t="s">
        <v>188</v>
      </c>
      <c r="C14" s="145"/>
      <c r="D14" s="145"/>
      <c r="E14" s="145"/>
      <c r="F14" s="145"/>
      <c r="G14" s="145"/>
      <c r="H14" s="145"/>
      <c r="I14" s="145"/>
    </row>
    <row r="15" spans="1:9" x14ac:dyDescent="0.2">
      <c r="A15" s="145" t="s">
        <v>353</v>
      </c>
      <c r="B15" s="145" t="s">
        <v>189</v>
      </c>
      <c r="C15" s="145"/>
      <c r="D15" s="145"/>
      <c r="E15" s="145"/>
      <c r="F15" s="145"/>
      <c r="G15" s="145"/>
      <c r="H15" s="145"/>
      <c r="I15" s="145"/>
    </row>
    <row r="16" spans="1:9" x14ac:dyDescent="0.2">
      <c r="A16" s="145" t="s">
        <v>354</v>
      </c>
      <c r="B16" s="145" t="s">
        <v>190</v>
      </c>
      <c r="C16" s="145"/>
      <c r="D16" s="145"/>
      <c r="E16" s="145"/>
      <c r="F16" s="145"/>
      <c r="G16" s="145"/>
      <c r="H16" s="145"/>
      <c r="I16" s="145"/>
    </row>
    <row r="17" spans="1:9" x14ac:dyDescent="0.2">
      <c r="A17" s="145"/>
      <c r="B17" s="145"/>
      <c r="C17" s="145"/>
      <c r="D17" s="145"/>
      <c r="E17" s="145"/>
      <c r="F17" s="145"/>
      <c r="G17" s="145"/>
      <c r="H17" s="145"/>
      <c r="I17" s="145"/>
    </row>
    <row r="18" spans="1:9" x14ac:dyDescent="0.2">
      <c r="A18" s="145"/>
      <c r="B18" s="145"/>
      <c r="C18" s="145"/>
      <c r="D18" s="145"/>
      <c r="E18" s="145"/>
      <c r="F18" s="145"/>
      <c r="G18" s="145"/>
      <c r="H18" s="145"/>
      <c r="I18" s="145"/>
    </row>
    <row r="19" spans="1:9" x14ac:dyDescent="0.2">
      <c r="A19" s="145"/>
      <c r="B19" s="145"/>
      <c r="C19" s="145"/>
      <c r="D19" s="145"/>
      <c r="E19" s="145"/>
      <c r="F19" s="145"/>
      <c r="G19" s="145"/>
      <c r="H19" s="145"/>
      <c r="I19" s="145"/>
    </row>
    <row r="20" spans="1:9" x14ac:dyDescent="0.2">
      <c r="A20" s="145"/>
      <c r="B20" s="145"/>
      <c r="C20" s="145"/>
      <c r="D20" s="145"/>
      <c r="E20" s="145"/>
      <c r="F20" s="145"/>
      <c r="G20" s="145"/>
      <c r="H20" s="145"/>
      <c r="I20" s="145"/>
    </row>
    <row r="21" spans="1:9" x14ac:dyDescent="0.2">
      <c r="A21" s="145"/>
      <c r="B21" s="145"/>
      <c r="C21" s="145"/>
      <c r="D21" s="145"/>
      <c r="E21" s="145"/>
      <c r="F21" s="145"/>
      <c r="G21" s="145"/>
      <c r="H21" s="145"/>
      <c r="I21" s="1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51</vt:i4>
      </vt:variant>
    </vt:vector>
  </HeadingPairs>
  <TitlesOfParts>
    <vt:vector size="51" baseType="lpstr">
      <vt:lpstr>Nomenclador_Actividades</vt:lpstr>
      <vt:lpstr>A</vt:lpstr>
      <vt:lpstr>C</vt:lpstr>
      <vt:lpstr>D</vt:lpstr>
      <vt:lpstr>E</vt:lpstr>
      <vt:lpstr>F</vt:lpstr>
      <vt:lpstr>G</vt:lpstr>
      <vt:lpstr>H</vt:lpstr>
      <vt:lpstr>I</vt:lpstr>
      <vt:lpstr>J</vt:lpstr>
      <vt:lpstr>K</vt:lpstr>
      <vt:lpstr>L</vt:lpstr>
      <vt:lpstr>M</vt:lpstr>
      <vt:lpstr>N</vt:lpstr>
      <vt:lpstr>O</vt:lpstr>
      <vt:lpstr>P</vt:lpstr>
      <vt:lpstr>Constantes</vt:lpstr>
      <vt:lpstr>Corrientes</vt:lpstr>
      <vt:lpstr>Variaciones %</vt:lpstr>
      <vt:lpstr>Estructura %</vt:lpstr>
      <vt:lpstr>Sector A valores constantes</vt:lpstr>
      <vt:lpstr>Sector A valores corrientes</vt:lpstr>
      <vt:lpstr>Sector C Valores constantes</vt:lpstr>
      <vt:lpstr>Sector C Valores corrientes</vt:lpstr>
      <vt:lpstr>Sector D valores constantes</vt:lpstr>
      <vt:lpstr>Sector D valores corrientes</vt:lpstr>
      <vt:lpstr>Sector E Valores constantes</vt:lpstr>
      <vt:lpstr>Sector E Valores corrientes</vt:lpstr>
      <vt:lpstr>Sector F Valores constantes</vt:lpstr>
      <vt:lpstr>Sector F Valores corrientes</vt:lpstr>
      <vt:lpstr>Sector G valores constantes</vt:lpstr>
      <vt:lpstr>Sector G valores corrientes</vt:lpstr>
      <vt:lpstr>Sector H valores constantes</vt:lpstr>
      <vt:lpstr>Sector H valores corrientes</vt:lpstr>
      <vt:lpstr>Sector I valores constantes</vt:lpstr>
      <vt:lpstr>Sector I valores corrientes</vt:lpstr>
      <vt:lpstr>Sector J Valores constantes</vt:lpstr>
      <vt:lpstr>Sector J Valores corrientes</vt:lpstr>
      <vt:lpstr>Sector K Valores constantes</vt:lpstr>
      <vt:lpstr>Sector K Valores corrientes</vt:lpstr>
      <vt:lpstr>Sector L Valores constantes </vt:lpstr>
      <vt:lpstr>Sector L Valores corrientes</vt:lpstr>
      <vt:lpstr> sector M Valores constantes</vt:lpstr>
      <vt:lpstr>sector M valores corrientes</vt:lpstr>
      <vt:lpstr>Sector N valores constantes</vt:lpstr>
      <vt:lpstr>Sector N Valores corrientes</vt:lpstr>
      <vt:lpstr>Sector O valores constantes</vt:lpstr>
      <vt:lpstr>Sector O valores corrientes</vt:lpstr>
      <vt:lpstr> Sector P</vt:lpstr>
      <vt:lpstr>PBG Per Cápita</vt:lpstr>
      <vt:lpstr>IPI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horacio</dc:creator>
  <cp:lastModifiedBy>Mariana Gasparini</cp:lastModifiedBy>
  <dcterms:created xsi:type="dcterms:W3CDTF">2023-07-02T11:30:21Z</dcterms:created>
  <dcterms:modified xsi:type="dcterms:W3CDTF">2023-12-16T18:04:20Z</dcterms:modified>
</cp:coreProperties>
</file>