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115" windowHeight="7995" activeTab="7"/>
  </bookViews>
  <sheets>
    <sheet name="Gráfico 2.1" sheetId="1" r:id="rId1"/>
    <sheet name="Gráfico 2.2" sheetId="2" r:id="rId2"/>
    <sheet name="Gráfico 2.3" sheetId="3" r:id="rId3"/>
    <sheet name="Gráfico 2.4" sheetId="4" r:id="rId4"/>
    <sheet name="Gráfico 2.5" sheetId="5" r:id="rId5"/>
    <sheet name="Gráfico 2.6" sheetId="6" r:id="rId6"/>
    <sheet name="Gráfico 2.7" sheetId="7" r:id="rId7"/>
    <sheet name="Gráfico 2.8" sheetId="8" r:id="rId8"/>
  </sheets>
  <calcPr calcId="125725"/>
</workbook>
</file>

<file path=xl/calcChain.xml><?xml version="1.0" encoding="utf-8"?>
<calcChain xmlns="http://schemas.openxmlformats.org/spreadsheetml/2006/main">
  <c r="O3" i="8"/>
  <c r="O8" s="1"/>
  <c r="N3"/>
  <c r="N8" s="1"/>
  <c r="M3"/>
  <c r="M8" s="1"/>
  <c r="L3"/>
  <c r="L8" s="1"/>
  <c r="K3"/>
  <c r="K8" s="1"/>
  <c r="J3"/>
  <c r="J8" s="1"/>
  <c r="I3"/>
  <c r="I8" s="1"/>
  <c r="H3"/>
  <c r="H8" s="1"/>
  <c r="G3"/>
  <c r="G8" s="1"/>
  <c r="F3"/>
  <c r="F8" s="1"/>
  <c r="E3"/>
  <c r="E8" s="1"/>
  <c r="D3"/>
  <c r="D8" s="1"/>
  <c r="C3"/>
  <c r="C8" s="1"/>
  <c r="B3"/>
  <c r="B8" s="1"/>
  <c r="D3" i="7"/>
  <c r="D4" s="1"/>
  <c r="C3"/>
  <c r="C8" s="1"/>
  <c r="B3"/>
  <c r="B4" s="1"/>
  <c r="O6" i="6"/>
  <c r="N6"/>
  <c r="M6"/>
  <c r="L6"/>
  <c r="K6"/>
  <c r="J6"/>
  <c r="I6"/>
  <c r="H6"/>
  <c r="G6"/>
  <c r="F6"/>
  <c r="E6"/>
  <c r="D6"/>
  <c r="C6"/>
  <c r="B6"/>
  <c r="O3"/>
  <c r="N3"/>
  <c r="M3"/>
  <c r="L3"/>
  <c r="K3"/>
  <c r="J3"/>
  <c r="I3"/>
  <c r="H3"/>
  <c r="G3"/>
  <c r="F3"/>
  <c r="E3"/>
  <c r="D3"/>
  <c r="C3"/>
  <c r="B3"/>
  <c r="O2"/>
  <c r="N2"/>
  <c r="M2"/>
  <c r="L2"/>
  <c r="K2"/>
  <c r="J2"/>
  <c r="I2"/>
  <c r="H2"/>
  <c r="G2"/>
  <c r="F2"/>
  <c r="E2"/>
  <c r="D2"/>
  <c r="C2"/>
  <c r="B2"/>
  <c r="O5" i="5"/>
  <c r="N5"/>
  <c r="M5"/>
  <c r="L5"/>
  <c r="K5"/>
  <c r="J5"/>
  <c r="I5"/>
  <c r="H5"/>
  <c r="G5"/>
  <c r="F5"/>
  <c r="E5"/>
  <c r="D5"/>
  <c r="C5"/>
  <c r="C4" i="8" l="1"/>
  <c r="E4"/>
  <c r="G4"/>
  <c r="I4"/>
  <c r="K4"/>
  <c r="M4"/>
  <c r="O4"/>
  <c r="B4"/>
  <c r="D4"/>
  <c r="F4"/>
  <c r="H4"/>
  <c r="J4"/>
  <c r="L4"/>
  <c r="N4"/>
  <c r="C4" i="7"/>
  <c r="B8"/>
  <c r="D8"/>
</calcChain>
</file>

<file path=xl/sharedStrings.xml><?xml version="1.0" encoding="utf-8"?>
<sst xmlns="http://schemas.openxmlformats.org/spreadsheetml/2006/main" count="34" uniqueCount="26">
  <si>
    <t>Impuestos Provinciales coparticipables</t>
  </si>
  <si>
    <t>Coparticipación Nacional (Ley 23.548)</t>
  </si>
  <si>
    <t>Fuente: IIE sobre la base del Ministerio de Finanzas de la Provincia de Córdoba.</t>
  </si>
  <si>
    <t>Participación de los impuestos provinciales coparticipables</t>
  </si>
  <si>
    <t>Participación de la Coparticipación Nacional de impuestos</t>
  </si>
  <si>
    <t>IIBB como % de impuestos provinciales coparticipables</t>
  </si>
  <si>
    <t>Inmobiliario como % de impuestos provinciales coparticipables</t>
  </si>
  <si>
    <t>Fuente: IIE sobre la  base del Ministerio de Finanzas de la Provincia de Córdoba.</t>
  </si>
  <si>
    <t>Coparticipacion Nacional  (Ley 23.548)</t>
  </si>
  <si>
    <t>Total transferencias efectivas a Municipios y Comunas</t>
  </si>
  <si>
    <t>Total transferencias teóricas a Municipios y Comunas</t>
  </si>
  <si>
    <t xml:space="preserve">Diferencia </t>
  </si>
  <si>
    <t>Brecha  relativa (eje derecho)</t>
  </si>
  <si>
    <t>Brecha relativa (eje derecho)</t>
  </si>
  <si>
    <t>FO.FIN.DES (Teórico)</t>
  </si>
  <si>
    <t>FO.FIN.DES (efectivo)</t>
  </si>
  <si>
    <t xml:space="preserve">Total masa coparticipable </t>
  </si>
  <si>
    <t>20% a municipios y comunas</t>
  </si>
  <si>
    <t xml:space="preserve">FOFINDES como % del total </t>
  </si>
  <si>
    <t>FASAMU (Efectivo)</t>
  </si>
  <si>
    <t>FASAMU (Teórico)</t>
  </si>
  <si>
    <t>Diferencia (eje secundario)</t>
  </si>
  <si>
    <t>Brecha relativa (eje secundario)</t>
  </si>
  <si>
    <t>Fondo de Emergencia y Desequilibrios (Efectivo)</t>
  </si>
  <si>
    <t>Fondo de Emergencia y Desequilibrios (Teórico)</t>
  </si>
  <si>
    <t>Diferencia</t>
  </si>
</sst>
</file>

<file path=xl/styles.xml><?xml version="1.0" encoding="utf-8"?>
<styleSheet xmlns="http://schemas.openxmlformats.org/spreadsheetml/2006/main">
  <numFmts count="1">
    <numFmt numFmtId="164" formatCode="0.00000%"/>
  </numFmts>
  <fonts count="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wrapText="1"/>
    </xf>
    <xf numFmtId="3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" fontId="0" fillId="0" borderId="0" xfId="0" applyNumberFormat="1"/>
    <xf numFmtId="9" fontId="0" fillId="0" borderId="0" xfId="1" applyFont="1"/>
    <xf numFmtId="164" fontId="0" fillId="0" borderId="0" xfId="1" applyNumberFormat="1" applyFont="1"/>
    <xf numFmtId="3" fontId="0" fillId="0" borderId="0" xfId="0" applyNumberFormat="1"/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stacked"/>
        <c:ser>
          <c:idx val="0"/>
          <c:order val="0"/>
          <c:tx>
            <c:strRef>
              <c:f>'Gráfico 2.1'!$B$1</c:f>
              <c:strCache>
                <c:ptCount val="1"/>
                <c:pt idx="0">
                  <c:v>Coparticipación Nacional (Ley 23.548)</c:v>
                </c:pt>
              </c:strCache>
            </c:strRef>
          </c:tx>
          <c:cat>
            <c:numRef>
              <c:f>'Gráfico 2.1'!$A$2:$A$15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2.1'!$B$2:$B$15</c:f>
              <c:numCache>
                <c:formatCode>#,##0</c:formatCode>
                <c:ptCount val="14"/>
                <c:pt idx="0">
                  <c:v>801160538</c:v>
                </c:pt>
                <c:pt idx="1">
                  <c:v>1126009667</c:v>
                </c:pt>
                <c:pt idx="2">
                  <c:v>1744933032</c:v>
                </c:pt>
                <c:pt idx="3">
                  <c:v>2182734523</c:v>
                </c:pt>
                <c:pt idx="4">
                  <c:v>2669535834</c:v>
                </c:pt>
                <c:pt idx="5">
                  <c:v>3535800211</c:v>
                </c:pt>
                <c:pt idx="6">
                  <c:v>4355236964</c:v>
                </c:pt>
                <c:pt idx="7">
                  <c:v>4553595459</c:v>
                </c:pt>
                <c:pt idx="8">
                  <c:v>6059697124</c:v>
                </c:pt>
                <c:pt idx="9">
                  <c:v>8286694378</c:v>
                </c:pt>
                <c:pt idx="10">
                  <c:v>10259459215</c:v>
                </c:pt>
                <c:pt idx="11">
                  <c:v>13463307948</c:v>
                </c:pt>
                <c:pt idx="12">
                  <c:v>18555129717</c:v>
                </c:pt>
                <c:pt idx="13">
                  <c:v>23161900796</c:v>
                </c:pt>
              </c:numCache>
            </c:numRef>
          </c:val>
        </c:ser>
        <c:ser>
          <c:idx val="1"/>
          <c:order val="1"/>
          <c:tx>
            <c:strRef>
              <c:f>'Gráfico 2.1'!$C$1</c:f>
              <c:strCache>
                <c:ptCount val="1"/>
                <c:pt idx="0">
                  <c:v>Impuestos Provinciales coparticipables</c:v>
                </c:pt>
              </c:strCache>
            </c:strRef>
          </c:tx>
          <c:cat>
            <c:numRef>
              <c:f>'Gráfico 2.1'!$A$2:$A$15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2.1'!$C$2:$C$15</c:f>
              <c:numCache>
                <c:formatCode>#,##0</c:formatCode>
                <c:ptCount val="14"/>
                <c:pt idx="0">
                  <c:v>602113701</c:v>
                </c:pt>
                <c:pt idx="1">
                  <c:v>902576033</c:v>
                </c:pt>
                <c:pt idx="2">
                  <c:v>1076190565</c:v>
                </c:pt>
                <c:pt idx="3">
                  <c:v>1311635644</c:v>
                </c:pt>
                <c:pt idx="4">
                  <c:v>1647993947</c:v>
                </c:pt>
                <c:pt idx="5">
                  <c:v>2036676825</c:v>
                </c:pt>
                <c:pt idx="6">
                  <c:v>2597160145</c:v>
                </c:pt>
                <c:pt idx="7">
                  <c:v>3480570124</c:v>
                </c:pt>
                <c:pt idx="8">
                  <c:v>4589212089</c:v>
                </c:pt>
                <c:pt idx="9">
                  <c:v>6142716963</c:v>
                </c:pt>
                <c:pt idx="10">
                  <c:v>7574966540</c:v>
                </c:pt>
                <c:pt idx="11">
                  <c:v>10982505600</c:v>
                </c:pt>
                <c:pt idx="12">
                  <c:v>15692912520</c:v>
                </c:pt>
                <c:pt idx="13">
                  <c:v>19819786306</c:v>
                </c:pt>
              </c:numCache>
            </c:numRef>
          </c:val>
        </c:ser>
        <c:overlap val="100"/>
        <c:axId val="141925376"/>
        <c:axId val="142648064"/>
      </c:barChart>
      <c:catAx>
        <c:axId val="141925376"/>
        <c:scaling>
          <c:orientation val="minMax"/>
        </c:scaling>
        <c:axPos val="b"/>
        <c:numFmt formatCode="General" sourceLinked="1"/>
        <c:tickLblPos val="nextTo"/>
        <c:crossAx val="142648064"/>
        <c:crosses val="autoZero"/>
        <c:auto val="1"/>
        <c:lblAlgn val="ctr"/>
        <c:lblOffset val="100"/>
      </c:catAx>
      <c:valAx>
        <c:axId val="142648064"/>
        <c:scaling>
          <c:orientation val="minMax"/>
        </c:scaling>
        <c:axPos val="l"/>
        <c:majorGridlines/>
        <c:numFmt formatCode="#,##0" sourceLinked="1"/>
        <c:tickLblPos val="nextTo"/>
        <c:crossAx val="14192537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5200458190148902E-2"/>
                <c:y val="0.26274325545372379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chemeClr val="tx1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stacked"/>
        <c:ser>
          <c:idx val="0"/>
          <c:order val="0"/>
          <c:tx>
            <c:strRef>
              <c:f>'Gráfico 2.2'!$A$2</c:f>
              <c:strCache>
                <c:ptCount val="1"/>
                <c:pt idx="0">
                  <c:v>Impuestos Provinciales coparticipables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cat>
            <c:numRef>
              <c:f>'Gráfico 2.2'!$B$1:$O$1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2.2'!$B$2:$O$2</c:f>
              <c:numCache>
                <c:formatCode>General</c:formatCode>
                <c:ptCount val="14"/>
                <c:pt idx="0">
                  <c:v>61576925.440796286</c:v>
                </c:pt>
                <c:pt idx="1">
                  <c:v>89044636.082243681</c:v>
                </c:pt>
                <c:pt idx="2">
                  <c:v>100071632.78165524</c:v>
                </c:pt>
                <c:pt idx="3">
                  <c:v>108578333.91778721</c:v>
                </c:pt>
                <c:pt idx="4">
                  <c:v>124202086.78269413</c:v>
                </c:pt>
                <c:pt idx="5">
                  <c:v>126276079.51654309</c:v>
                </c:pt>
                <c:pt idx="6">
                  <c:v>133522910.38419133</c:v>
                </c:pt>
                <c:pt idx="7">
                  <c:v>151037798.69131604</c:v>
                </c:pt>
                <c:pt idx="8">
                  <c:v>156772897.25579283</c:v>
                </c:pt>
                <c:pt idx="9">
                  <c:v>170222318.61737645</c:v>
                </c:pt>
                <c:pt idx="10">
                  <c:v>168018546.6951175</c:v>
                </c:pt>
                <c:pt idx="11">
                  <c:v>192416954.49193859</c:v>
                </c:pt>
                <c:pt idx="12">
                  <c:v>199182094.20241076</c:v>
                </c:pt>
                <c:pt idx="13">
                  <c:v>198197863.06</c:v>
                </c:pt>
              </c:numCache>
            </c:numRef>
          </c:val>
        </c:ser>
        <c:ser>
          <c:idx val="1"/>
          <c:order val="1"/>
          <c:tx>
            <c:strRef>
              <c:f>'Gráfico 2.2'!$A$3</c:f>
              <c:strCache>
                <c:ptCount val="1"/>
                <c:pt idx="0">
                  <c:v>Coparticipacion Nacional  (Ley 23.548)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cat>
            <c:numRef>
              <c:f>'Gráfico 2.2'!$B$1:$O$1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2.2'!$B$3:$O$3</c:f>
              <c:numCache>
                <c:formatCode>General</c:formatCode>
                <c:ptCount val="14"/>
                <c:pt idx="0">
                  <c:v>81933034.628843695</c:v>
                </c:pt>
                <c:pt idx="1">
                  <c:v>111087728.18821724</c:v>
                </c:pt>
                <c:pt idx="2">
                  <c:v>162255926.86448079</c:v>
                </c:pt>
                <c:pt idx="3">
                  <c:v>180688653.11514512</c:v>
                </c:pt>
                <c:pt idx="4">
                  <c:v>201191225.20295262</c:v>
                </c:pt>
                <c:pt idx="5">
                  <c:v>219223287.22861853</c:v>
                </c:pt>
                <c:pt idx="6">
                  <c:v>223907607.6866602</c:v>
                </c:pt>
                <c:pt idx="7">
                  <c:v>197601257.76972649</c:v>
                </c:pt>
                <c:pt idx="8">
                  <c:v>207006400.27057055</c:v>
                </c:pt>
                <c:pt idx="9">
                  <c:v>229634596.41608399</c:v>
                </c:pt>
                <c:pt idx="10">
                  <c:v>227562645.73310328</c:v>
                </c:pt>
                <c:pt idx="11">
                  <c:v>235881392.37928283</c:v>
                </c:pt>
                <c:pt idx="12">
                  <c:v>235510749.86999577</c:v>
                </c:pt>
                <c:pt idx="13">
                  <c:v>231619007.96000001</c:v>
                </c:pt>
              </c:numCache>
            </c:numRef>
          </c:val>
        </c:ser>
        <c:overlap val="100"/>
        <c:axId val="158741632"/>
        <c:axId val="158743168"/>
      </c:barChart>
      <c:catAx>
        <c:axId val="158741632"/>
        <c:scaling>
          <c:orientation val="minMax"/>
        </c:scaling>
        <c:axPos val="b"/>
        <c:numFmt formatCode="General" sourceLinked="1"/>
        <c:tickLblPos val="nextTo"/>
        <c:crossAx val="158743168"/>
        <c:crosses val="autoZero"/>
        <c:auto val="1"/>
        <c:lblAlgn val="ctr"/>
        <c:lblOffset val="100"/>
      </c:catAx>
      <c:valAx>
        <c:axId val="158743168"/>
        <c:scaling>
          <c:orientation val="minMax"/>
        </c:scaling>
        <c:axPos val="l"/>
        <c:majorGridlines/>
        <c:numFmt formatCode="General" sourceLinked="1"/>
        <c:tickLblPos val="nextTo"/>
        <c:crossAx val="158741632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3.0555555555555558E-2"/>
                <c:y val="0.2777777777777779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</c:plotArea>
    <c:legend>
      <c:legendPos val="b"/>
      <c:layout/>
      <c:spPr>
        <a:ln>
          <a:solidFill>
            <a:schemeClr val="tx1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2.3'!$B$1</c:f>
              <c:strCache>
                <c:ptCount val="1"/>
                <c:pt idx="0">
                  <c:v>Participación de los impuestos provinciales coparticipables</c:v>
                </c:pt>
              </c:strCache>
            </c:strRef>
          </c:tx>
          <c:cat>
            <c:numRef>
              <c:f>'Gráfico 2.3'!$A$2:$A$15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2.3'!$B$2:$B$15</c:f>
              <c:numCache>
                <c:formatCode>#,##0</c:formatCode>
                <c:ptCount val="14"/>
                <c:pt idx="0">
                  <c:v>602113701</c:v>
                </c:pt>
                <c:pt idx="1">
                  <c:v>902576033</c:v>
                </c:pt>
                <c:pt idx="2">
                  <c:v>1076190565</c:v>
                </c:pt>
                <c:pt idx="3">
                  <c:v>1311635644</c:v>
                </c:pt>
                <c:pt idx="4">
                  <c:v>1647993947</c:v>
                </c:pt>
                <c:pt idx="5">
                  <c:v>2036676825</c:v>
                </c:pt>
                <c:pt idx="6">
                  <c:v>2597160145</c:v>
                </c:pt>
                <c:pt idx="7">
                  <c:v>3480570124</c:v>
                </c:pt>
                <c:pt idx="8">
                  <c:v>4589212089</c:v>
                </c:pt>
                <c:pt idx="9">
                  <c:v>6142716963</c:v>
                </c:pt>
                <c:pt idx="10">
                  <c:v>7574966540</c:v>
                </c:pt>
                <c:pt idx="11">
                  <c:v>10982505600</c:v>
                </c:pt>
                <c:pt idx="12">
                  <c:v>15692912520</c:v>
                </c:pt>
                <c:pt idx="13">
                  <c:v>19819786306</c:v>
                </c:pt>
              </c:numCache>
            </c:numRef>
          </c:val>
        </c:ser>
        <c:ser>
          <c:idx val="1"/>
          <c:order val="1"/>
          <c:tx>
            <c:strRef>
              <c:f>'Gráfico 2.3'!$C$1</c:f>
              <c:strCache>
                <c:ptCount val="1"/>
                <c:pt idx="0">
                  <c:v>Participación de la Coparticipación Nacional de impuestos</c:v>
                </c:pt>
              </c:strCache>
            </c:strRef>
          </c:tx>
          <c:cat>
            <c:numRef>
              <c:f>'Gráfico 2.3'!$A$2:$A$15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2.3'!$C$2:$C$15</c:f>
              <c:numCache>
                <c:formatCode>#,##0</c:formatCode>
                <c:ptCount val="14"/>
                <c:pt idx="0">
                  <c:v>801160538</c:v>
                </c:pt>
                <c:pt idx="1">
                  <c:v>1126009667</c:v>
                </c:pt>
                <c:pt idx="2">
                  <c:v>1744933032</c:v>
                </c:pt>
                <c:pt idx="3">
                  <c:v>2182734523</c:v>
                </c:pt>
                <c:pt idx="4">
                  <c:v>2669535834</c:v>
                </c:pt>
                <c:pt idx="5">
                  <c:v>3535800211</c:v>
                </c:pt>
                <c:pt idx="6">
                  <c:v>4355236964</c:v>
                </c:pt>
                <c:pt idx="7">
                  <c:v>4553595459</c:v>
                </c:pt>
                <c:pt idx="8">
                  <c:v>6059697124</c:v>
                </c:pt>
                <c:pt idx="9">
                  <c:v>8286694378</c:v>
                </c:pt>
                <c:pt idx="10">
                  <c:v>10259459215</c:v>
                </c:pt>
                <c:pt idx="11">
                  <c:v>13463307948</c:v>
                </c:pt>
                <c:pt idx="12">
                  <c:v>18555129717</c:v>
                </c:pt>
                <c:pt idx="13">
                  <c:v>23161900796</c:v>
                </c:pt>
              </c:numCache>
            </c:numRef>
          </c:val>
        </c:ser>
        <c:overlap val="100"/>
        <c:axId val="158859648"/>
        <c:axId val="158861184"/>
      </c:barChart>
      <c:catAx>
        <c:axId val="158859648"/>
        <c:scaling>
          <c:orientation val="minMax"/>
        </c:scaling>
        <c:axPos val="b"/>
        <c:numFmt formatCode="General" sourceLinked="1"/>
        <c:tickLblPos val="nextTo"/>
        <c:crossAx val="158861184"/>
        <c:crosses val="autoZero"/>
        <c:auto val="1"/>
        <c:lblAlgn val="ctr"/>
        <c:lblOffset val="100"/>
      </c:catAx>
      <c:valAx>
        <c:axId val="158861184"/>
        <c:scaling>
          <c:orientation val="minMax"/>
        </c:scaling>
        <c:axPos val="l"/>
        <c:majorGridlines/>
        <c:numFmt formatCode="0%" sourceLinked="1"/>
        <c:tickLblPos val="nextTo"/>
        <c:crossAx val="158859648"/>
        <c:crosses val="autoZero"/>
        <c:crossBetween val="between"/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1"/>
  <c:chart>
    <c:plotArea>
      <c:layout/>
      <c:barChart>
        <c:barDir val="col"/>
        <c:grouping val="percentStacked"/>
        <c:ser>
          <c:idx val="0"/>
          <c:order val="0"/>
          <c:tx>
            <c:strRef>
              <c:f>'Gráfico 2.4'!$C$1</c:f>
              <c:strCache>
                <c:ptCount val="1"/>
                <c:pt idx="0">
                  <c:v>IIBB como % de impuestos provinciales coparticipables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cat>
            <c:numRef>
              <c:f>'Gráfico 2.4'!$A$2:$A$15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2.4'!$C$2:$C$15</c:f>
              <c:numCache>
                <c:formatCode>#,##0</c:formatCode>
                <c:ptCount val="14"/>
                <c:pt idx="0">
                  <c:v>430044442</c:v>
                </c:pt>
                <c:pt idx="1">
                  <c:v>623955270</c:v>
                </c:pt>
                <c:pt idx="2">
                  <c:v>780106273</c:v>
                </c:pt>
                <c:pt idx="3">
                  <c:v>1048153663</c:v>
                </c:pt>
                <c:pt idx="4">
                  <c:v>1359178813</c:v>
                </c:pt>
                <c:pt idx="5">
                  <c:v>1747138980</c:v>
                </c:pt>
                <c:pt idx="6">
                  <c:v>2245879016</c:v>
                </c:pt>
                <c:pt idx="7">
                  <c:v>3119654297</c:v>
                </c:pt>
                <c:pt idx="8">
                  <c:v>4172875639</c:v>
                </c:pt>
                <c:pt idx="9">
                  <c:v>5676729222</c:v>
                </c:pt>
                <c:pt idx="10">
                  <c:v>6909168082</c:v>
                </c:pt>
                <c:pt idx="11">
                  <c:v>10141156834</c:v>
                </c:pt>
                <c:pt idx="12">
                  <c:v>14503443152</c:v>
                </c:pt>
                <c:pt idx="13">
                  <c:v>18224672856</c:v>
                </c:pt>
              </c:numCache>
            </c:numRef>
          </c:val>
        </c:ser>
        <c:ser>
          <c:idx val="1"/>
          <c:order val="1"/>
          <c:tx>
            <c:strRef>
              <c:f>'Gráfico 2.4'!$D$1</c:f>
              <c:strCache>
                <c:ptCount val="1"/>
                <c:pt idx="0">
                  <c:v>Inmobiliario como % de impuestos provinciales coparticipables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numRef>
              <c:f>'Gráfico 2.4'!$A$2:$A$15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2.4'!$D$2:$D$15</c:f>
              <c:numCache>
                <c:formatCode>#,##0</c:formatCode>
                <c:ptCount val="14"/>
                <c:pt idx="0">
                  <c:v>172069259</c:v>
                </c:pt>
                <c:pt idx="1">
                  <c:v>278620763</c:v>
                </c:pt>
                <c:pt idx="2">
                  <c:v>296084292</c:v>
                </c:pt>
                <c:pt idx="3">
                  <c:v>263481981</c:v>
                </c:pt>
                <c:pt idx="4">
                  <c:v>288815134</c:v>
                </c:pt>
                <c:pt idx="5">
                  <c:v>289537845</c:v>
                </c:pt>
                <c:pt idx="6">
                  <c:v>351281129</c:v>
                </c:pt>
                <c:pt idx="7">
                  <c:v>360915827</c:v>
                </c:pt>
                <c:pt idx="8">
                  <c:v>416336450</c:v>
                </c:pt>
                <c:pt idx="9">
                  <c:v>465987741</c:v>
                </c:pt>
                <c:pt idx="10">
                  <c:v>665798458</c:v>
                </c:pt>
                <c:pt idx="11">
                  <c:v>841348766</c:v>
                </c:pt>
                <c:pt idx="12">
                  <c:v>1189469368</c:v>
                </c:pt>
                <c:pt idx="13">
                  <c:v>1595113450</c:v>
                </c:pt>
              </c:numCache>
            </c:numRef>
          </c:val>
        </c:ser>
        <c:overlap val="100"/>
        <c:axId val="163315072"/>
        <c:axId val="163706368"/>
      </c:barChart>
      <c:catAx>
        <c:axId val="163315072"/>
        <c:scaling>
          <c:orientation val="minMax"/>
        </c:scaling>
        <c:axPos val="b"/>
        <c:numFmt formatCode="General" sourceLinked="1"/>
        <c:tickLblPos val="nextTo"/>
        <c:crossAx val="163706368"/>
        <c:crosses val="autoZero"/>
        <c:auto val="1"/>
        <c:lblAlgn val="ctr"/>
        <c:lblOffset val="100"/>
      </c:catAx>
      <c:valAx>
        <c:axId val="163706368"/>
        <c:scaling>
          <c:orientation val="minMax"/>
        </c:scaling>
        <c:axPos val="l"/>
        <c:majorGridlines/>
        <c:numFmt formatCode="0%" sourceLinked="1"/>
        <c:tickLblPos val="nextTo"/>
        <c:crossAx val="163315072"/>
        <c:crosses val="autoZero"/>
        <c:crossBetween val="between"/>
      </c:valAx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485694444444445"/>
          <c:y val="4.7706726214643412E-2"/>
          <c:w val="0.77568452380952391"/>
          <c:h val="0.63517830558938981"/>
        </c:manualLayout>
      </c:layout>
      <c:barChart>
        <c:barDir val="col"/>
        <c:grouping val="clustered"/>
        <c:ser>
          <c:idx val="0"/>
          <c:order val="0"/>
          <c:tx>
            <c:strRef>
              <c:f>'Gráfico 2.5'!$A$2</c:f>
              <c:strCache>
                <c:ptCount val="1"/>
                <c:pt idx="0">
                  <c:v>Total transferencias efectivas a Municipios y Comunas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cat>
            <c:numRef>
              <c:f>'Gráfico 2.5'!$B$1:$O$1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2.5'!$B$2:$O$2</c:f>
              <c:numCache>
                <c:formatCode>General</c:formatCode>
                <c:ptCount val="14"/>
                <c:pt idx="0">
                  <c:v>285267949</c:v>
                </c:pt>
                <c:pt idx="1">
                  <c:v>399673385</c:v>
                </c:pt>
                <c:pt idx="2">
                  <c:v>552413227</c:v>
                </c:pt>
                <c:pt idx="3">
                  <c:v>670595161</c:v>
                </c:pt>
                <c:pt idx="4">
                  <c:v>830972311</c:v>
                </c:pt>
                <c:pt idx="5">
                  <c:v>1079453706</c:v>
                </c:pt>
                <c:pt idx="6">
                  <c:v>1367502093</c:v>
                </c:pt>
                <c:pt idx="7">
                  <c:v>1528052322</c:v>
                </c:pt>
                <c:pt idx="8">
                  <c:v>2034684301</c:v>
                </c:pt>
                <c:pt idx="9">
                  <c:v>2740732192</c:v>
                </c:pt>
                <c:pt idx="10">
                  <c:v>3337546388</c:v>
                </c:pt>
                <c:pt idx="11">
                  <c:v>4735855149</c:v>
                </c:pt>
                <c:pt idx="12">
                  <c:v>6607425813</c:v>
                </c:pt>
                <c:pt idx="13">
                  <c:v>8367231073</c:v>
                </c:pt>
              </c:numCache>
            </c:numRef>
          </c:val>
        </c:ser>
        <c:ser>
          <c:idx val="1"/>
          <c:order val="1"/>
          <c:tx>
            <c:strRef>
              <c:f>'Gráfico 2.5'!$A$3</c:f>
              <c:strCache>
                <c:ptCount val="1"/>
                <c:pt idx="0">
                  <c:v>Total transferencias teóricas a Municipios y Comunas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cat>
            <c:numRef>
              <c:f>'Gráfico 2.5'!$B$1:$O$1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2.5'!$B$3:$O$3</c:f>
              <c:numCache>
                <c:formatCode>General</c:formatCode>
                <c:ptCount val="14"/>
                <c:pt idx="0">
                  <c:v>280654847.80000001</c:v>
                </c:pt>
                <c:pt idx="1">
                  <c:v>405717140</c:v>
                </c:pt>
                <c:pt idx="2">
                  <c:v>564224719.39999998</c:v>
                </c:pt>
                <c:pt idx="3">
                  <c:v>698874033.4000001</c:v>
                </c:pt>
                <c:pt idx="4">
                  <c:v>863505956.20000005</c:v>
                </c:pt>
                <c:pt idx="5">
                  <c:v>1114495407.2</c:v>
                </c:pt>
                <c:pt idx="6">
                  <c:v>1390479421.8000002</c:v>
                </c:pt>
                <c:pt idx="7">
                  <c:v>1606833116.6000001</c:v>
                </c:pt>
                <c:pt idx="8">
                  <c:v>2129781842.6000001</c:v>
                </c:pt>
                <c:pt idx="9">
                  <c:v>2885882268.2000003</c:v>
                </c:pt>
                <c:pt idx="10">
                  <c:v>3566885151</c:v>
                </c:pt>
                <c:pt idx="11">
                  <c:v>4889162709.6000004</c:v>
                </c:pt>
                <c:pt idx="12">
                  <c:v>6849608447.4000006</c:v>
                </c:pt>
                <c:pt idx="13">
                  <c:v>8596337420.3999996</c:v>
                </c:pt>
              </c:numCache>
            </c:numRef>
          </c:val>
        </c:ser>
        <c:axId val="171706240"/>
        <c:axId val="172465152"/>
      </c:barChart>
      <c:lineChart>
        <c:grouping val="standard"/>
        <c:ser>
          <c:idx val="2"/>
          <c:order val="2"/>
          <c:tx>
            <c:strRef>
              <c:f>'Gráfico 2.5'!$A$6</c:f>
              <c:strCache>
                <c:ptCount val="1"/>
                <c:pt idx="0">
                  <c:v>Brecha  relativa (eje derecho)</c:v>
                </c:pt>
              </c:strCache>
            </c:strRef>
          </c:tx>
          <c:spPr>
            <a:ln w="6350" cap="rnd">
              <a:solidFill>
                <a:schemeClr val="tx1">
                  <a:lumMod val="50000"/>
                  <a:lumOff val="50000"/>
                </a:schemeClr>
              </a:solidFill>
              <a:prstDash val="sysDash"/>
              <a:miter lim="800000"/>
              <a:tailEnd type="none"/>
            </a:ln>
          </c:spPr>
          <c:marker>
            <c:symbol val="diamond"/>
            <c:size val="6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>
                    <a:lumMod val="50000"/>
                    <a:lumOff val="50000"/>
                  </a:sysClr>
                </a:solidFill>
              </a:ln>
            </c:spPr>
          </c:marker>
          <c:val>
            <c:numRef>
              <c:f>'Gráfico 2.5'!$B$6:$O$6</c:f>
              <c:numCache>
                <c:formatCode>0%</c:formatCode>
                <c:ptCount val="14"/>
                <c:pt idx="0">
                  <c:v>1.6436919711742774E-2</c:v>
                </c:pt>
                <c:pt idx="1">
                  <c:v>-1.4896474425507386E-2</c:v>
                </c:pt>
                <c:pt idx="2">
                  <c:v>-2.0934021488034749E-2</c:v>
                </c:pt>
                <c:pt idx="3">
                  <c:v>-4.0463475602927006E-2</c:v>
                </c:pt>
                <c:pt idx="4">
                  <c:v>-3.7676225585252132E-2</c:v>
                </c:pt>
                <c:pt idx="5">
                  <c:v>-3.1441763665977757E-2</c:v>
                </c:pt>
                <c:pt idx="6">
                  <c:v>-1.6524752858446214E-2</c:v>
                </c:pt>
                <c:pt idx="7">
                  <c:v>-4.9028610243419313E-2</c:v>
                </c:pt>
                <c:pt idx="8">
                  <c:v>-4.4651306391037093E-2</c:v>
                </c:pt>
                <c:pt idx="9">
                  <c:v>-5.0296603503002274E-2</c:v>
                </c:pt>
                <c:pt idx="10">
                  <c:v>-6.4296649118546295E-2</c:v>
                </c:pt>
                <c:pt idx="11">
                  <c:v>-3.135660842274219E-2</c:v>
                </c:pt>
                <c:pt idx="12">
                  <c:v>-3.5357150158258924E-2</c:v>
                </c:pt>
                <c:pt idx="13" formatCode="0.00000%">
                  <c:v>-2.6651623382803299E-2</c:v>
                </c:pt>
              </c:numCache>
            </c:numRef>
          </c:val>
        </c:ser>
        <c:marker val="1"/>
        <c:axId val="173744512"/>
        <c:axId val="172696704"/>
      </c:lineChart>
      <c:catAx>
        <c:axId val="171706240"/>
        <c:scaling>
          <c:orientation val="minMax"/>
        </c:scaling>
        <c:axPos val="b"/>
        <c:numFmt formatCode="General" sourceLinked="1"/>
        <c:tickLblPos val="low"/>
        <c:crossAx val="172465152"/>
        <c:crosses val="autoZero"/>
        <c:auto val="1"/>
        <c:lblAlgn val="ctr"/>
        <c:lblOffset val="100"/>
      </c:catAx>
      <c:valAx>
        <c:axId val="172465152"/>
        <c:scaling>
          <c:orientation val="minMax"/>
          <c:min val="-4000000000"/>
        </c:scaling>
        <c:axPos val="l"/>
        <c:majorGridlines/>
        <c:numFmt formatCode="#,##0" sourceLinked="0"/>
        <c:tickLblPos val="nextTo"/>
        <c:crossAx val="17170624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4.5815295815295816E-2"/>
                <c:y val="0.22388076871024495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  <c:valAx>
        <c:axId val="172696704"/>
        <c:scaling>
          <c:orientation val="minMax"/>
          <c:max val="0.2"/>
          <c:min val="-8.0000000000000029E-2"/>
        </c:scaling>
        <c:axPos val="r"/>
        <c:numFmt formatCode="0%" sourceLinked="1"/>
        <c:tickLblPos val="nextTo"/>
        <c:crossAx val="173744512"/>
        <c:crosses val="max"/>
        <c:crossBetween val="between"/>
      </c:valAx>
      <c:catAx>
        <c:axId val="173744512"/>
        <c:scaling>
          <c:orientation val="minMax"/>
        </c:scaling>
        <c:delete val="1"/>
        <c:axPos val="b"/>
        <c:tickLblPos val="none"/>
        <c:crossAx val="172696704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0.14352831890331891"/>
          <c:y val="0.7991240357287861"/>
          <c:w val="0.68087265512265505"/>
          <c:h val="0.17509439707673574"/>
        </c:manualLayout>
      </c:layout>
      <c:spPr>
        <a:ln>
          <a:solidFill>
            <a:schemeClr val="tx1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strRef>
              <c:f>'Gráfico 2.6'!$A$3</c:f>
              <c:strCache>
                <c:ptCount val="1"/>
                <c:pt idx="0">
                  <c:v>FO.FIN.DES (Teórico)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cat>
            <c:numRef>
              <c:f>'Gráfico 2.6'!$B$1:$O$1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2.6'!$B$3:$O$3</c:f>
              <c:numCache>
                <c:formatCode>#,##0</c:formatCode>
                <c:ptCount val="14"/>
                <c:pt idx="0">
                  <c:v>33678581.736000001</c:v>
                </c:pt>
                <c:pt idx="1">
                  <c:v>48686056.799999997</c:v>
                </c:pt>
                <c:pt idx="2">
                  <c:v>67706966.327999994</c:v>
                </c:pt>
                <c:pt idx="3">
                  <c:v>83864884.008000001</c:v>
                </c:pt>
                <c:pt idx="4">
                  <c:v>103620714.744</c:v>
                </c:pt>
                <c:pt idx="5">
                  <c:v>133739448.86400001</c:v>
                </c:pt>
                <c:pt idx="6">
                  <c:v>166857530.61600003</c:v>
                </c:pt>
                <c:pt idx="7">
                  <c:v>192819973.99200001</c:v>
                </c:pt>
                <c:pt idx="8">
                  <c:v>255573821.11200002</c:v>
                </c:pt>
                <c:pt idx="9">
                  <c:v>346305872.18400002</c:v>
                </c:pt>
                <c:pt idx="10">
                  <c:v>428026218.12</c:v>
                </c:pt>
                <c:pt idx="11">
                  <c:v>586699525.15200007</c:v>
                </c:pt>
                <c:pt idx="12">
                  <c:v>821953013.68800008</c:v>
                </c:pt>
                <c:pt idx="13">
                  <c:v>1031560490.448</c:v>
                </c:pt>
              </c:numCache>
            </c:numRef>
          </c:val>
        </c:ser>
        <c:ser>
          <c:idx val="1"/>
          <c:order val="1"/>
          <c:tx>
            <c:strRef>
              <c:f>'Gráfico 2.6'!$A$4</c:f>
              <c:strCache>
                <c:ptCount val="1"/>
                <c:pt idx="0">
                  <c:v>FO.FIN.DES (efectivo)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numRef>
              <c:f>'Gráfico 2.6'!$B$1:$O$1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2.6'!$B$4:$O$4</c:f>
              <c:numCache>
                <c:formatCode>#,##0</c:formatCode>
                <c:ptCount val="14"/>
                <c:pt idx="0">
                  <c:v>34578778</c:v>
                </c:pt>
                <c:pt idx="1">
                  <c:v>48544339</c:v>
                </c:pt>
                <c:pt idx="2">
                  <c:v>67547317</c:v>
                </c:pt>
                <c:pt idx="3">
                  <c:v>81171066</c:v>
                </c:pt>
                <c:pt idx="4">
                  <c:v>101013652</c:v>
                </c:pt>
                <c:pt idx="5">
                  <c:v>131347625</c:v>
                </c:pt>
                <c:pt idx="6">
                  <c:v>165162895</c:v>
                </c:pt>
                <c:pt idx="7">
                  <c:v>183053914</c:v>
                </c:pt>
                <c:pt idx="8">
                  <c:v>237524862</c:v>
                </c:pt>
                <c:pt idx="9">
                  <c:v>307494961</c:v>
                </c:pt>
                <c:pt idx="10">
                  <c:v>330857732</c:v>
                </c:pt>
                <c:pt idx="11">
                  <c:v>475574602</c:v>
                </c:pt>
                <c:pt idx="12">
                  <c:v>670512623</c:v>
                </c:pt>
                <c:pt idx="13">
                  <c:v>844935120</c:v>
                </c:pt>
              </c:numCache>
            </c:numRef>
          </c:val>
        </c:ser>
        <c:axId val="177476736"/>
        <c:axId val="177478656"/>
      </c:barChart>
      <c:lineChart>
        <c:grouping val="standard"/>
        <c:ser>
          <c:idx val="2"/>
          <c:order val="2"/>
          <c:tx>
            <c:strRef>
              <c:f>'Gráfico 2.6'!$A$2</c:f>
              <c:strCache>
                <c:ptCount val="1"/>
                <c:pt idx="0">
                  <c:v>Brecha relativa (eje derecho)</c:v>
                </c:pt>
              </c:strCache>
            </c:strRef>
          </c:tx>
          <c:spPr>
            <a:ln w="635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cat>
            <c:numRef>
              <c:f>'Gráfico 2.6'!$B$1:$O$1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2.6'!$B$2:$O$2</c:f>
              <c:numCache>
                <c:formatCode>0%</c:formatCode>
                <c:ptCount val="14"/>
                <c:pt idx="0">
                  <c:v>2.6729043136568691E-2</c:v>
                </c:pt>
                <c:pt idx="1">
                  <c:v>-2.9108498267207588E-3</c:v>
                </c:pt>
                <c:pt idx="2">
                  <c:v>-2.3579453733990692E-3</c:v>
                </c:pt>
                <c:pt idx="3">
                  <c:v>-3.2120929276466106E-2</c:v>
                </c:pt>
                <c:pt idx="4">
                  <c:v>-2.5159667644069794E-2</c:v>
                </c:pt>
                <c:pt idx="5">
                  <c:v>-1.7884206076191171E-2</c:v>
                </c:pt>
                <c:pt idx="6">
                  <c:v>-1.0156183000814032E-2</c:v>
                </c:pt>
                <c:pt idx="7">
                  <c:v>-5.0648590961874115E-2</c:v>
                </c:pt>
                <c:pt idx="8">
                  <c:v>-7.0621314160695781E-2</c:v>
                </c:pt>
                <c:pt idx="9">
                  <c:v>-0.1120711899548123</c:v>
                </c:pt>
                <c:pt idx="10">
                  <c:v>-0.22701526683759865</c:v>
                </c:pt>
                <c:pt idx="11">
                  <c:v>-0.18940687419716287</c:v>
                </c:pt>
                <c:pt idx="12">
                  <c:v>-0.18424458352978845</c:v>
                </c:pt>
                <c:pt idx="13">
                  <c:v>-0.18091558582953268</c:v>
                </c:pt>
              </c:numCache>
            </c:numRef>
          </c:val>
        </c:ser>
        <c:marker val="1"/>
        <c:axId val="179105792"/>
        <c:axId val="179095808"/>
      </c:lineChart>
      <c:catAx>
        <c:axId val="177476736"/>
        <c:scaling>
          <c:orientation val="minMax"/>
        </c:scaling>
        <c:axPos val="b"/>
        <c:numFmt formatCode="General" sourceLinked="1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77478656"/>
        <c:crosses val="autoZero"/>
        <c:auto val="1"/>
        <c:lblAlgn val="ctr"/>
        <c:lblOffset val="100"/>
      </c:catAx>
      <c:valAx>
        <c:axId val="177478656"/>
        <c:scaling>
          <c:orientation val="minMax"/>
          <c:max val="1000000000"/>
          <c:min val="-400000000"/>
        </c:scaling>
        <c:axPos val="l"/>
        <c:majorGridlines/>
        <c:numFmt formatCode="#,##0" sourceLinked="1"/>
        <c:tickLblPos val="low"/>
        <c:crossAx val="17747673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3.333333333333334E-2"/>
                <c:y val="0.25973388743073778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US" b="0"/>
                    <a:t>Millones de Pesos</a:t>
                  </a:r>
                </a:p>
              </c:rich>
            </c:tx>
          </c:dispUnitsLbl>
        </c:dispUnits>
      </c:valAx>
      <c:valAx>
        <c:axId val="179095808"/>
        <c:scaling>
          <c:orientation val="minMax"/>
          <c:max val="0.62500000000000022"/>
          <c:min val="-0.25"/>
        </c:scaling>
        <c:axPos val="r"/>
        <c:numFmt formatCode="0%" sourceLinked="1"/>
        <c:tickLblPos val="nextTo"/>
        <c:crossAx val="179105792"/>
        <c:crosses val="max"/>
        <c:crossBetween val="between"/>
      </c:valAx>
      <c:catAx>
        <c:axId val="179105792"/>
        <c:scaling>
          <c:orientation val="minMax"/>
        </c:scaling>
        <c:delete val="1"/>
        <c:axPos val="b"/>
        <c:numFmt formatCode="General" sourceLinked="1"/>
        <c:tickLblPos val="none"/>
        <c:crossAx val="179095808"/>
        <c:crosses val="autoZero"/>
        <c:auto val="1"/>
        <c:lblAlgn val="ctr"/>
        <c:lblOffset val="100"/>
      </c:catAx>
    </c:plotArea>
    <c:legend>
      <c:legendPos val="b"/>
      <c:layout/>
      <c:spPr>
        <a:ln>
          <a:solidFill>
            <a:schemeClr val="tx1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0.12130780346820809"/>
          <c:y val="5.0925925925925923E-2"/>
          <c:w val="0.80376304592164416"/>
          <c:h val="0.72515164771070273"/>
        </c:manualLayout>
      </c:layout>
      <c:barChart>
        <c:barDir val="col"/>
        <c:grouping val="clustered"/>
        <c:ser>
          <c:idx val="0"/>
          <c:order val="0"/>
          <c:tx>
            <c:strRef>
              <c:f>'Gráfico 2.7'!$A$2</c:f>
              <c:strCache>
                <c:ptCount val="1"/>
                <c:pt idx="0">
                  <c:v>FASAMU (Efectivo)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cat>
            <c:numRef>
              <c:f>'Gráfico 2.7'!$B$1:$D$1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'Gráfico 2.7'!$B$2:$D$2</c:f>
              <c:numCache>
                <c:formatCode>#,##0</c:formatCode>
                <c:ptCount val="3"/>
                <c:pt idx="0">
                  <c:v>138331490</c:v>
                </c:pt>
                <c:pt idx="1">
                  <c:v>194562319</c:v>
                </c:pt>
                <c:pt idx="2">
                  <c:v>246289572</c:v>
                </c:pt>
              </c:numCache>
            </c:numRef>
          </c:val>
        </c:ser>
        <c:ser>
          <c:idx val="1"/>
          <c:order val="1"/>
          <c:tx>
            <c:strRef>
              <c:f>'Gráfico 2.7'!$A$3</c:f>
              <c:strCache>
                <c:ptCount val="1"/>
                <c:pt idx="0">
                  <c:v>FASAMU (Teórico)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'Gráfico 2.7'!$B$1:$D$1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'Gráfico 2.7'!$B$3:$D$3</c:f>
              <c:numCache>
                <c:formatCode>General</c:formatCode>
                <c:ptCount val="3"/>
                <c:pt idx="0">
                  <c:v>146674881.28800002</c:v>
                </c:pt>
                <c:pt idx="1">
                  <c:v>205488253.42200002</c:v>
                </c:pt>
                <c:pt idx="2">
                  <c:v>257890122.61199999</c:v>
                </c:pt>
              </c:numCache>
            </c:numRef>
          </c:val>
        </c:ser>
        <c:axId val="179401856"/>
        <c:axId val="179403392"/>
      </c:barChart>
      <c:lineChart>
        <c:grouping val="standard"/>
        <c:ser>
          <c:idx val="2"/>
          <c:order val="2"/>
          <c:tx>
            <c:strRef>
              <c:f>'Gráfico 2.7'!$A$8</c:f>
              <c:strCache>
                <c:ptCount val="1"/>
                <c:pt idx="0">
                  <c:v>Brecha relativa (eje secundario)</c:v>
                </c:pt>
              </c:strCache>
            </c:strRef>
          </c:tx>
          <c:spPr>
            <a:ln w="6350">
              <a:solidFill>
                <a:prstClr val="black">
                  <a:lumMod val="50000"/>
                  <a:lumOff val="50000"/>
                </a:prstClr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dLbls>
            <c:dLblPos val="t"/>
            <c:showVal val="1"/>
          </c:dLbls>
          <c:cat>
            <c:numRef>
              <c:f>'Gráfico 2.7'!$B$1:$D$1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'Gráfico 2.7'!$B$8:$D$8</c:f>
              <c:numCache>
                <c:formatCode>0%</c:formatCode>
                <c:ptCount val="3"/>
                <c:pt idx="0">
                  <c:v>-5.6883572802200133E-2</c:v>
                </c:pt>
                <c:pt idx="1">
                  <c:v>-5.3170603380242931E-2</c:v>
                </c:pt>
                <c:pt idx="2">
                  <c:v>-4.4982531686384997E-2</c:v>
                </c:pt>
              </c:numCache>
            </c:numRef>
          </c:val>
        </c:ser>
        <c:marker val="1"/>
        <c:axId val="179430144"/>
        <c:axId val="179420160"/>
      </c:lineChart>
      <c:catAx>
        <c:axId val="179401856"/>
        <c:scaling>
          <c:orientation val="minMax"/>
        </c:scaling>
        <c:axPos val="b"/>
        <c:numFmt formatCode="General" sourceLinked="1"/>
        <c:tickLblPos val="low"/>
        <c:crossAx val="179403392"/>
        <c:crosses val="autoZero"/>
        <c:auto val="1"/>
        <c:lblAlgn val="ctr"/>
        <c:lblOffset val="100"/>
      </c:catAx>
      <c:valAx>
        <c:axId val="179403392"/>
        <c:scaling>
          <c:orientation val="minMax"/>
          <c:max val="300000000"/>
          <c:min val="-100000000"/>
        </c:scaling>
        <c:axPos val="l"/>
        <c:majorGridlines/>
        <c:numFmt formatCode="#,##0" sourceLinked="1"/>
        <c:tickLblPos val="nextTo"/>
        <c:crossAx val="17940185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3.0555555555555558E-2"/>
                <c:y val="0.21343759113444158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  <c:valAx>
        <c:axId val="179420160"/>
        <c:scaling>
          <c:orientation val="minMax"/>
          <c:max val="0.21000000000000005"/>
          <c:min val="-7.0000000000000021E-2"/>
        </c:scaling>
        <c:axPos val="r"/>
        <c:numFmt formatCode="0%" sourceLinked="1"/>
        <c:tickLblPos val="nextTo"/>
        <c:crossAx val="179430144"/>
        <c:crosses val="max"/>
        <c:crossBetween val="between"/>
      </c:valAx>
      <c:catAx>
        <c:axId val="179430144"/>
        <c:scaling>
          <c:orientation val="minMax"/>
        </c:scaling>
        <c:delete val="1"/>
        <c:axPos val="b"/>
        <c:numFmt formatCode="General" sourceLinked="1"/>
        <c:tickLblPos val="none"/>
        <c:crossAx val="179420160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1.4153420038535647E-2"/>
          <c:y val="0.89043598716827066"/>
          <c:w val="0.97683546082209372"/>
          <c:h val="8.6415864683581214E-2"/>
        </c:manualLayout>
      </c:layout>
      <c:spPr>
        <a:ln>
          <a:solidFill>
            <a:schemeClr val="tx1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col"/>
        <c:grouping val="clustered"/>
        <c:ser>
          <c:idx val="0"/>
          <c:order val="0"/>
          <c:tx>
            <c:strRef>
              <c:f>'Gráfico 2.8'!$A$2</c:f>
              <c:strCache>
                <c:ptCount val="1"/>
                <c:pt idx="0">
                  <c:v>Fondo de Emergencia y Desequilibrios (Efectivo)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cat>
            <c:numRef>
              <c:f>'Gráfico 2.8'!$B$1:$O$1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2.8'!$B$2:$O$2</c:f>
              <c:numCache>
                <c:formatCode>#,##0</c:formatCode>
                <c:ptCount val="14"/>
                <c:pt idx="0">
                  <c:v>4175515</c:v>
                </c:pt>
                <c:pt idx="1">
                  <c:v>5877340</c:v>
                </c:pt>
                <c:pt idx="2">
                  <c:v>8004314</c:v>
                </c:pt>
                <c:pt idx="3">
                  <c:v>10325174</c:v>
                </c:pt>
                <c:pt idx="4">
                  <c:v>12954420</c:v>
                </c:pt>
                <c:pt idx="5">
                  <c:v>15788500</c:v>
                </c:pt>
                <c:pt idx="6">
                  <c:v>20637821</c:v>
                </c:pt>
                <c:pt idx="7">
                  <c:v>23374130</c:v>
                </c:pt>
                <c:pt idx="8">
                  <c:v>28846800</c:v>
                </c:pt>
                <c:pt idx="9">
                  <c:v>35596100</c:v>
                </c:pt>
                <c:pt idx="10">
                  <c:v>44350400</c:v>
                </c:pt>
                <c:pt idx="11">
                  <c:v>61082925</c:v>
                </c:pt>
                <c:pt idx="12">
                  <c:v>62931483</c:v>
                </c:pt>
                <c:pt idx="13">
                  <c:v>119182276</c:v>
                </c:pt>
              </c:numCache>
            </c:numRef>
          </c:val>
        </c:ser>
        <c:ser>
          <c:idx val="1"/>
          <c:order val="1"/>
          <c:tx>
            <c:strRef>
              <c:f>'Gráfico 2.8'!$A$3</c:f>
              <c:strCache>
                <c:ptCount val="1"/>
                <c:pt idx="0">
                  <c:v>Fondo de Emergencia y Desequilibrios (Teórico)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numRef>
              <c:f>'Gráfico 2.8'!$B$1:$O$1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2.8'!$B$3:$O$3</c:f>
              <c:numCache>
                <c:formatCode>General</c:formatCode>
                <c:ptCount val="14"/>
                <c:pt idx="0">
                  <c:v>4209822.7170000002</c:v>
                </c:pt>
                <c:pt idx="1">
                  <c:v>6085757.0999999996</c:v>
                </c:pt>
                <c:pt idx="2">
                  <c:v>8463370.7909999993</c:v>
                </c:pt>
                <c:pt idx="3">
                  <c:v>10483110.501</c:v>
                </c:pt>
                <c:pt idx="4">
                  <c:v>12952589.343</c:v>
                </c:pt>
                <c:pt idx="5">
                  <c:v>16717431.108000001</c:v>
                </c:pt>
                <c:pt idx="6">
                  <c:v>20857191.327000003</c:v>
                </c:pt>
                <c:pt idx="7">
                  <c:v>24102496.749000002</c:v>
                </c:pt>
                <c:pt idx="8">
                  <c:v>31946727.639000002</c:v>
                </c:pt>
                <c:pt idx="9">
                  <c:v>43288234.023000002</c:v>
                </c:pt>
                <c:pt idx="10">
                  <c:v>53503277.265000001</c:v>
                </c:pt>
                <c:pt idx="11">
                  <c:v>73337440.644000009</c:v>
                </c:pt>
                <c:pt idx="12">
                  <c:v>102744126.71100001</c:v>
                </c:pt>
                <c:pt idx="13">
                  <c:v>128945061.30599999</c:v>
                </c:pt>
              </c:numCache>
            </c:numRef>
          </c:val>
        </c:ser>
        <c:axId val="180319744"/>
        <c:axId val="180321664"/>
      </c:barChart>
      <c:lineChart>
        <c:grouping val="standard"/>
        <c:ser>
          <c:idx val="2"/>
          <c:order val="2"/>
          <c:tx>
            <c:strRef>
              <c:f>'Gráfico 2.8'!$A$8</c:f>
              <c:strCache>
                <c:ptCount val="1"/>
                <c:pt idx="0">
                  <c:v>Brecha relativa (eje derecho)</c:v>
                </c:pt>
              </c:strCache>
            </c:strRef>
          </c:tx>
          <c:spPr>
            <a:ln w="6350">
              <a:solidFill>
                <a:schemeClr val="tx1">
                  <a:lumMod val="50000"/>
                  <a:lumOff val="50000"/>
                </a:schemeClr>
              </a:solidFill>
              <a:prstDash val="sysDash"/>
            </a:ln>
          </c:spPr>
          <c:marker>
            <c:symbol val="diamond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marker>
          <c:cat>
            <c:numRef>
              <c:f>'Gráfico 2.8'!$B$1:$O$1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'Gráfico 2.8'!$B$8:$O$8</c:f>
              <c:numCache>
                <c:formatCode>0%</c:formatCode>
                <c:ptCount val="14"/>
                <c:pt idx="0">
                  <c:v>-8.1494445980966335E-3</c:v>
                </c:pt>
                <c:pt idx="1">
                  <c:v>-3.424670038178157E-2</c:v>
                </c:pt>
                <c:pt idx="2">
                  <c:v>-5.4240420553021584E-2</c:v>
                </c:pt>
                <c:pt idx="3">
                  <c:v>-1.506580522879486E-2</c:v>
                </c:pt>
                <c:pt idx="4">
                  <c:v>1.4133521503079116E-4</c:v>
                </c:pt>
                <c:pt idx="5">
                  <c:v>-5.5566617980885136E-2</c:v>
                </c:pt>
                <c:pt idx="6">
                  <c:v>-1.0517730961983607E-2</c:v>
                </c:pt>
                <c:pt idx="7">
                  <c:v>-3.0219555948294952E-2</c:v>
                </c:pt>
                <c:pt idx="8">
                  <c:v>-9.7034277627097709E-2</c:v>
                </c:pt>
                <c:pt idx="9">
                  <c:v>-0.17769572255853638</c:v>
                </c:pt>
                <c:pt idx="10">
                  <c:v>-0.17107133867082747</c:v>
                </c:pt>
                <c:pt idx="11">
                  <c:v>-0.16709767257200558</c:v>
                </c:pt>
                <c:pt idx="12">
                  <c:v>-0.38749313450281708</c:v>
                </c:pt>
                <c:pt idx="13">
                  <c:v>-7.571275089653795E-2</c:v>
                </c:pt>
              </c:numCache>
            </c:numRef>
          </c:val>
        </c:ser>
        <c:marker val="1"/>
        <c:axId val="180603904"/>
        <c:axId val="180374528"/>
      </c:lineChart>
      <c:catAx>
        <c:axId val="180319744"/>
        <c:scaling>
          <c:orientation val="minMax"/>
        </c:scaling>
        <c:axPos val="b"/>
        <c:numFmt formatCode="General" sourceLinked="1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80321664"/>
        <c:crosses val="autoZero"/>
        <c:auto val="1"/>
        <c:lblAlgn val="ctr"/>
        <c:lblOffset val="100"/>
      </c:catAx>
      <c:valAx>
        <c:axId val="180321664"/>
        <c:scaling>
          <c:orientation val="minMax"/>
          <c:max val="130000000"/>
          <c:min val="-60000000.000000007"/>
        </c:scaling>
        <c:axPos val="l"/>
        <c:majorGridlines/>
        <c:numFmt formatCode="#,##0" sourceLinked="1"/>
        <c:tickLblPos val="nextTo"/>
        <c:crossAx val="180319744"/>
        <c:crosses val="autoZero"/>
        <c:crossBetween val="between"/>
        <c:majorUnit val="20000000"/>
        <c:minorUnit val="10000000"/>
        <c:dispUnits>
          <c:builtInUnit val="millions"/>
          <c:dispUnitsLbl>
            <c:layout>
              <c:manualLayout>
                <c:xMode val="edge"/>
                <c:yMode val="edge"/>
                <c:x val="3.0555555555555558E-2"/>
                <c:y val="0.18103018372703417"/>
              </c:manualLayout>
            </c:layout>
            <c:tx>
              <c:rich>
                <a:bodyPr/>
                <a:lstStyle/>
                <a:p>
                  <a:pPr>
                    <a:defRPr b="0"/>
                  </a:pPr>
                  <a:r>
                    <a:rPr lang="en-GB" b="0"/>
                    <a:t>Millones de Pesos</a:t>
                  </a:r>
                </a:p>
              </c:rich>
            </c:tx>
          </c:dispUnitsLbl>
        </c:dispUnits>
      </c:valAx>
      <c:valAx>
        <c:axId val="180374528"/>
        <c:scaling>
          <c:orientation val="minMax"/>
          <c:max val="0.8"/>
          <c:min val="-0.4"/>
        </c:scaling>
        <c:axPos val="r"/>
        <c:numFmt formatCode="0%" sourceLinked="1"/>
        <c:tickLblPos val="nextTo"/>
        <c:crossAx val="180603904"/>
        <c:crosses val="max"/>
        <c:crossBetween val="between"/>
      </c:valAx>
      <c:catAx>
        <c:axId val="180603904"/>
        <c:scaling>
          <c:orientation val="minMax"/>
        </c:scaling>
        <c:delete val="1"/>
        <c:axPos val="b"/>
        <c:numFmt formatCode="General" sourceLinked="1"/>
        <c:tickLblPos val="none"/>
        <c:crossAx val="180374528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6.7979002624671908E-2"/>
          <c:y val="0.79745953630796151"/>
          <c:w val="0.87793066491688565"/>
          <c:h val="0.17476268591426072"/>
        </c:manualLayout>
      </c:layout>
      <c:spPr>
        <a:ln>
          <a:solidFill>
            <a:sysClr val="windowText" lastClr="000000">
              <a:lumMod val="75000"/>
              <a:lumOff val="25000"/>
            </a:sysClr>
          </a:solidFill>
        </a:ln>
      </c:spPr>
    </c:legend>
    <c:plotVisOnly val="1"/>
    <c:dispBlanksAs val="gap"/>
  </c:chart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0</xdr:row>
      <xdr:rowOff>323849</xdr:rowOff>
    </xdr:from>
    <xdr:to>
      <xdr:col>11</xdr:col>
      <xdr:colOff>406950</xdr:colOff>
      <xdr:row>12</xdr:row>
      <xdr:rowOff>14474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3</xdr:row>
      <xdr:rowOff>142875</xdr:rowOff>
    </xdr:from>
    <xdr:to>
      <xdr:col>6</xdr:col>
      <xdr:colOff>466725</xdr:colOff>
      <xdr:row>18</xdr:row>
      <xdr:rowOff>28575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</xdr:row>
      <xdr:rowOff>57150</xdr:rowOff>
    </xdr:from>
    <xdr:to>
      <xdr:col>11</xdr:col>
      <xdr:colOff>285750</xdr:colOff>
      <xdr:row>17</xdr:row>
      <xdr:rowOff>114300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</xdr:row>
      <xdr:rowOff>57150</xdr:rowOff>
    </xdr:from>
    <xdr:to>
      <xdr:col>11</xdr:col>
      <xdr:colOff>361350</xdr:colOff>
      <xdr:row>18</xdr:row>
      <xdr:rowOff>125400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6</xdr:row>
      <xdr:rowOff>142875</xdr:rowOff>
    </xdr:from>
    <xdr:to>
      <xdr:col>8</xdr:col>
      <xdr:colOff>257625</xdr:colOff>
      <xdr:row>22</xdr:row>
      <xdr:rowOff>50475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7</xdr:row>
      <xdr:rowOff>123825</xdr:rowOff>
    </xdr:from>
    <xdr:to>
      <xdr:col>6</xdr:col>
      <xdr:colOff>514350</xdr:colOff>
      <xdr:row>22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9</xdr:row>
      <xdr:rowOff>0</xdr:rowOff>
    </xdr:from>
    <xdr:to>
      <xdr:col>7</xdr:col>
      <xdr:colOff>96075</xdr:colOff>
      <xdr:row>23</xdr:row>
      <xdr:rowOff>76200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8</xdr:row>
      <xdr:rowOff>95250</xdr:rowOff>
    </xdr:from>
    <xdr:to>
      <xdr:col>6</xdr:col>
      <xdr:colOff>476250</xdr:colOff>
      <xdr:row>22</xdr:row>
      <xdr:rowOff>171450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sqref="A1:C15"/>
    </sheetView>
  </sheetViews>
  <sheetFormatPr baseColWidth="10" defaultRowHeight="15"/>
  <cols>
    <col min="1" max="2" width="13.7109375" bestFit="1" customWidth="1"/>
  </cols>
  <sheetData>
    <row r="1" spans="1:3" ht="53.25" thickTop="1" thickBot="1">
      <c r="B1" s="2" t="s">
        <v>1</v>
      </c>
      <c r="C1" s="2" t="s">
        <v>0</v>
      </c>
    </row>
    <row r="2" spans="1:3">
      <c r="A2" s="4">
        <v>2002</v>
      </c>
      <c r="B2" s="6">
        <v>801160538</v>
      </c>
      <c r="C2" s="5">
        <v>602113701</v>
      </c>
    </row>
    <row r="3" spans="1:3">
      <c r="A3" s="4">
        <v>2003</v>
      </c>
      <c r="B3" s="6">
        <v>1126009667</v>
      </c>
      <c r="C3" s="6">
        <v>902576033</v>
      </c>
    </row>
    <row r="4" spans="1:3">
      <c r="A4" s="4">
        <v>2004</v>
      </c>
      <c r="B4" s="6">
        <v>1744933032</v>
      </c>
      <c r="C4" s="6">
        <v>1076190565</v>
      </c>
    </row>
    <row r="5" spans="1:3">
      <c r="A5" s="4">
        <v>2005</v>
      </c>
      <c r="B5" s="6">
        <v>2182734523</v>
      </c>
      <c r="C5" s="6">
        <v>1311635644</v>
      </c>
    </row>
    <row r="6" spans="1:3">
      <c r="A6" s="4">
        <v>2006</v>
      </c>
      <c r="B6" s="6">
        <v>2669535834</v>
      </c>
      <c r="C6" s="6">
        <v>1647993947</v>
      </c>
    </row>
    <row r="7" spans="1:3">
      <c r="A7" s="4">
        <v>2007</v>
      </c>
      <c r="B7" s="6">
        <v>3535800211</v>
      </c>
      <c r="C7" s="6">
        <v>2036676825</v>
      </c>
    </row>
    <row r="8" spans="1:3">
      <c r="A8" s="4">
        <v>2008</v>
      </c>
      <c r="B8" s="6">
        <v>4355236964</v>
      </c>
      <c r="C8" s="6">
        <v>2597160145</v>
      </c>
    </row>
    <row r="9" spans="1:3">
      <c r="A9" s="4">
        <v>2009</v>
      </c>
      <c r="B9" s="6">
        <v>4553595459</v>
      </c>
      <c r="C9" s="6">
        <v>3480570124</v>
      </c>
    </row>
    <row r="10" spans="1:3">
      <c r="A10" s="4">
        <v>2010</v>
      </c>
      <c r="B10" s="6">
        <v>6059697124</v>
      </c>
      <c r="C10" s="6">
        <v>4589212089</v>
      </c>
    </row>
    <row r="11" spans="1:3">
      <c r="A11" s="4">
        <v>2011</v>
      </c>
      <c r="B11" s="6">
        <v>8286694378</v>
      </c>
      <c r="C11" s="6">
        <v>6142716963</v>
      </c>
    </row>
    <row r="12" spans="1:3">
      <c r="A12" s="4">
        <v>2012</v>
      </c>
      <c r="B12" s="6">
        <v>10259459215</v>
      </c>
      <c r="C12" s="6">
        <v>7574966540</v>
      </c>
    </row>
    <row r="13" spans="1:3">
      <c r="A13" s="4">
        <v>2013</v>
      </c>
      <c r="B13" s="6">
        <v>13463307948</v>
      </c>
      <c r="C13" s="6">
        <v>10982505600</v>
      </c>
    </row>
    <row r="14" spans="1:3">
      <c r="A14" s="4">
        <v>2014</v>
      </c>
      <c r="B14" s="6">
        <v>18555129717</v>
      </c>
      <c r="C14" s="6">
        <v>15692912520</v>
      </c>
    </row>
    <row r="15" spans="1:3" ht="15.75" thickBot="1">
      <c r="A15" s="7">
        <v>2015</v>
      </c>
      <c r="B15" s="8">
        <v>23161900796</v>
      </c>
      <c r="C15" s="8">
        <v>19819786306</v>
      </c>
    </row>
    <row r="16" spans="1:3" ht="15.75" thickTop="1">
      <c r="A16" s="9" t="s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activeCell="F18" sqref="F18"/>
    </sheetView>
  </sheetViews>
  <sheetFormatPr baseColWidth="10" defaultRowHeight="15"/>
  <sheetData>
    <row r="1" spans="1:15"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</row>
    <row r="2" spans="1:15">
      <c r="A2" t="s">
        <v>0</v>
      </c>
      <c r="B2">
        <v>61576925.440796286</v>
      </c>
      <c r="C2">
        <v>89044636.082243681</v>
      </c>
      <c r="D2">
        <v>100071632.78165524</v>
      </c>
      <c r="E2">
        <v>108578333.91778721</v>
      </c>
      <c r="F2">
        <v>124202086.78269413</v>
      </c>
      <c r="G2">
        <v>126276079.51654309</v>
      </c>
      <c r="H2">
        <v>133522910.38419133</v>
      </c>
      <c r="I2">
        <v>151037798.69131604</v>
      </c>
      <c r="J2">
        <v>156772897.25579283</v>
      </c>
      <c r="K2">
        <v>170222318.61737645</v>
      </c>
      <c r="L2">
        <v>168018546.6951175</v>
      </c>
      <c r="M2">
        <v>192416954.49193859</v>
      </c>
      <c r="N2">
        <v>199182094.20241076</v>
      </c>
      <c r="O2">
        <v>198197863.06</v>
      </c>
    </row>
    <row r="3" spans="1:15">
      <c r="A3" t="s">
        <v>8</v>
      </c>
      <c r="B3">
        <v>81933034.628843695</v>
      </c>
      <c r="C3">
        <v>111087728.18821724</v>
      </c>
      <c r="D3">
        <v>162255926.86448079</v>
      </c>
      <c r="E3">
        <v>180688653.11514512</v>
      </c>
      <c r="F3">
        <v>201191225.20295262</v>
      </c>
      <c r="G3">
        <v>219223287.22861853</v>
      </c>
      <c r="H3">
        <v>223907607.6866602</v>
      </c>
      <c r="I3">
        <v>197601257.76972649</v>
      </c>
      <c r="J3">
        <v>207006400.27057055</v>
      </c>
      <c r="K3">
        <v>229634596.41608399</v>
      </c>
      <c r="L3">
        <v>227562645.73310328</v>
      </c>
      <c r="M3">
        <v>235881392.37928283</v>
      </c>
      <c r="N3">
        <v>235510749.86999577</v>
      </c>
      <c r="O3">
        <v>231619007.96000001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1" sqref="B1"/>
    </sheetView>
  </sheetViews>
  <sheetFormatPr baseColWidth="10" defaultRowHeight="15"/>
  <sheetData>
    <row r="1" spans="1:3" ht="78.75" thickTop="1" thickBot="1">
      <c r="B1" s="2" t="s">
        <v>3</v>
      </c>
      <c r="C1" s="2" t="s">
        <v>4</v>
      </c>
    </row>
    <row r="2" spans="1:3">
      <c r="A2" s="4">
        <v>2002</v>
      </c>
      <c r="B2" s="5">
        <v>602113701</v>
      </c>
      <c r="C2" s="6">
        <v>801160538</v>
      </c>
    </row>
    <row r="3" spans="1:3">
      <c r="A3" s="4">
        <v>2003</v>
      </c>
      <c r="B3" s="6">
        <v>902576033</v>
      </c>
      <c r="C3" s="6">
        <v>1126009667</v>
      </c>
    </row>
    <row r="4" spans="1:3">
      <c r="A4" s="4">
        <v>2004</v>
      </c>
      <c r="B4" s="6">
        <v>1076190565</v>
      </c>
      <c r="C4" s="6">
        <v>1744933032</v>
      </c>
    </row>
    <row r="5" spans="1:3">
      <c r="A5" s="4">
        <v>2005</v>
      </c>
      <c r="B5" s="6">
        <v>1311635644</v>
      </c>
      <c r="C5" s="6">
        <v>2182734523</v>
      </c>
    </row>
    <row r="6" spans="1:3">
      <c r="A6" s="4">
        <v>2006</v>
      </c>
      <c r="B6" s="6">
        <v>1647993947</v>
      </c>
      <c r="C6" s="6">
        <v>2669535834</v>
      </c>
    </row>
    <row r="7" spans="1:3">
      <c r="A7" s="4">
        <v>2007</v>
      </c>
      <c r="B7" s="6">
        <v>2036676825</v>
      </c>
      <c r="C7" s="6">
        <v>3535800211</v>
      </c>
    </row>
    <row r="8" spans="1:3">
      <c r="A8" s="4">
        <v>2008</v>
      </c>
      <c r="B8" s="6">
        <v>2597160145</v>
      </c>
      <c r="C8" s="6">
        <v>4355236964</v>
      </c>
    </row>
    <row r="9" spans="1:3">
      <c r="A9" s="4">
        <v>2009</v>
      </c>
      <c r="B9" s="6">
        <v>3480570124</v>
      </c>
      <c r="C9" s="6">
        <v>4553595459</v>
      </c>
    </row>
    <row r="10" spans="1:3">
      <c r="A10" s="4">
        <v>2010</v>
      </c>
      <c r="B10" s="6">
        <v>4589212089</v>
      </c>
      <c r="C10" s="6">
        <v>6059697124</v>
      </c>
    </row>
    <row r="11" spans="1:3">
      <c r="A11" s="4">
        <v>2011</v>
      </c>
      <c r="B11" s="6">
        <v>6142716963</v>
      </c>
      <c r="C11" s="6">
        <v>8286694378</v>
      </c>
    </row>
    <row r="12" spans="1:3">
      <c r="A12" s="4">
        <v>2012</v>
      </c>
      <c r="B12" s="6">
        <v>7574966540</v>
      </c>
      <c r="C12" s="6">
        <v>10259459215</v>
      </c>
    </row>
    <row r="13" spans="1:3">
      <c r="A13" s="4">
        <v>2013</v>
      </c>
      <c r="B13" s="6">
        <v>10982505600</v>
      </c>
      <c r="C13" s="6">
        <v>13463307948</v>
      </c>
    </row>
    <row r="14" spans="1:3">
      <c r="A14" s="4">
        <v>2014</v>
      </c>
      <c r="B14" s="6">
        <v>15692912520</v>
      </c>
      <c r="C14" s="6">
        <v>18555129717</v>
      </c>
    </row>
    <row r="15" spans="1:3" ht="15.75" thickBot="1">
      <c r="A15" s="7">
        <v>2015</v>
      </c>
      <c r="B15" s="8">
        <v>19819786306</v>
      </c>
      <c r="C15" s="8">
        <v>23161900796</v>
      </c>
    </row>
    <row r="16" spans="1:3" ht="15.75" thickTop="1">
      <c r="A16" s="4" t="s">
        <v>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B1" sqref="B1"/>
    </sheetView>
  </sheetViews>
  <sheetFormatPr baseColWidth="10" defaultRowHeight="15"/>
  <sheetData>
    <row r="1" spans="1:6" ht="53.25" thickTop="1" thickBot="1">
      <c r="A1" s="1"/>
      <c r="B1" s="2" t="s">
        <v>0</v>
      </c>
      <c r="C1" s="3" t="s">
        <v>5</v>
      </c>
      <c r="D1" s="3" t="s">
        <v>6</v>
      </c>
      <c r="E1" s="2"/>
      <c r="F1" s="2"/>
    </row>
    <row r="2" spans="1:6">
      <c r="A2" s="4">
        <v>2002</v>
      </c>
      <c r="B2" s="5">
        <v>602113701</v>
      </c>
      <c r="C2" s="6">
        <v>430044442</v>
      </c>
      <c r="D2" s="6">
        <v>172069259</v>
      </c>
      <c r="E2" s="6"/>
      <c r="F2" s="6"/>
    </row>
    <row r="3" spans="1:6">
      <c r="A3" s="4">
        <v>2003</v>
      </c>
      <c r="B3" s="6">
        <v>902576033</v>
      </c>
      <c r="C3" s="6">
        <v>623955270</v>
      </c>
      <c r="D3" s="6">
        <v>278620763</v>
      </c>
      <c r="E3" s="6"/>
      <c r="F3" s="6"/>
    </row>
    <row r="4" spans="1:6">
      <c r="A4" s="4">
        <v>2004</v>
      </c>
      <c r="B4" s="6">
        <v>1076190565</v>
      </c>
      <c r="C4" s="6">
        <v>780106273</v>
      </c>
      <c r="D4" s="6">
        <v>296084292</v>
      </c>
      <c r="E4" s="6"/>
      <c r="F4" s="6"/>
    </row>
    <row r="5" spans="1:6">
      <c r="A5" s="4">
        <v>2005</v>
      </c>
      <c r="B5" s="6">
        <v>1311635644</v>
      </c>
      <c r="C5" s="6">
        <v>1048153663</v>
      </c>
      <c r="D5" s="6">
        <v>263481981</v>
      </c>
      <c r="E5" s="6"/>
      <c r="F5" s="6"/>
    </row>
    <row r="6" spans="1:6">
      <c r="A6" s="4">
        <v>2006</v>
      </c>
      <c r="B6" s="6">
        <v>1647993947</v>
      </c>
      <c r="C6" s="6">
        <v>1359178813</v>
      </c>
      <c r="D6" s="6">
        <v>288815134</v>
      </c>
      <c r="E6" s="6"/>
      <c r="F6" s="6"/>
    </row>
    <row r="7" spans="1:6">
      <c r="A7" s="4">
        <v>2007</v>
      </c>
      <c r="B7" s="6">
        <v>2036676825</v>
      </c>
      <c r="C7" s="6">
        <v>1747138980</v>
      </c>
      <c r="D7" s="6">
        <v>289537845</v>
      </c>
      <c r="E7" s="6"/>
      <c r="F7" s="6"/>
    </row>
    <row r="8" spans="1:6">
      <c r="A8" s="4">
        <v>2008</v>
      </c>
      <c r="B8" s="6">
        <v>2597160145</v>
      </c>
      <c r="C8" s="6">
        <v>2245879016</v>
      </c>
      <c r="D8" s="6">
        <v>351281129</v>
      </c>
      <c r="E8" s="6"/>
      <c r="F8" s="6"/>
    </row>
    <row r="9" spans="1:6">
      <c r="A9" s="4">
        <v>2009</v>
      </c>
      <c r="B9" s="6">
        <v>3480570124</v>
      </c>
      <c r="C9" s="6">
        <v>3119654297</v>
      </c>
      <c r="D9" s="6">
        <v>360915827</v>
      </c>
      <c r="E9" s="6"/>
      <c r="F9" s="6"/>
    </row>
    <row r="10" spans="1:6">
      <c r="A10" s="4">
        <v>2010</v>
      </c>
      <c r="B10" s="6">
        <v>4589212089</v>
      </c>
      <c r="C10" s="6">
        <v>4172875639</v>
      </c>
      <c r="D10" s="6">
        <v>416336450</v>
      </c>
      <c r="E10" s="6"/>
      <c r="F10" s="6"/>
    </row>
    <row r="11" spans="1:6">
      <c r="A11" s="4">
        <v>2011</v>
      </c>
      <c r="B11" s="6">
        <v>6142716963</v>
      </c>
      <c r="C11" s="6">
        <v>5676729222</v>
      </c>
      <c r="D11" s="6">
        <v>465987741</v>
      </c>
      <c r="E11" s="6"/>
      <c r="F11" s="6"/>
    </row>
    <row r="12" spans="1:6">
      <c r="A12" s="4">
        <v>2012</v>
      </c>
      <c r="B12" s="6">
        <v>7574966540</v>
      </c>
      <c r="C12" s="6">
        <v>6909168082</v>
      </c>
      <c r="D12" s="6">
        <v>665798458</v>
      </c>
      <c r="E12" s="6"/>
      <c r="F12" s="6"/>
    </row>
    <row r="13" spans="1:6">
      <c r="A13" s="4">
        <v>2013</v>
      </c>
      <c r="B13" s="6">
        <v>10982505600</v>
      </c>
      <c r="C13" s="6">
        <v>10141156834</v>
      </c>
      <c r="D13" s="6">
        <v>841348766</v>
      </c>
      <c r="E13" s="6"/>
      <c r="F13" s="6"/>
    </row>
    <row r="14" spans="1:6">
      <c r="A14" s="4">
        <v>2014</v>
      </c>
      <c r="B14" s="6">
        <v>15692912520</v>
      </c>
      <c r="C14" s="6">
        <v>14503443152</v>
      </c>
      <c r="D14" s="6">
        <v>1189469368</v>
      </c>
      <c r="E14" s="6"/>
      <c r="F14" s="6"/>
    </row>
    <row r="15" spans="1:6" ht="15.75" thickBot="1">
      <c r="A15" s="7">
        <v>2015</v>
      </c>
      <c r="B15" s="8">
        <v>19819786306</v>
      </c>
      <c r="C15" s="8">
        <v>18224672856</v>
      </c>
      <c r="D15" s="8">
        <v>1595113450</v>
      </c>
      <c r="E15" s="8"/>
      <c r="F15" s="8"/>
    </row>
    <row r="16" spans="1:6" ht="15.75" thickTop="1">
      <c r="A16" s="4" t="s">
        <v>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6"/>
  <sheetViews>
    <sheetView workbookViewId="0">
      <selection activeCell="K14" sqref="K14"/>
    </sheetView>
  </sheetViews>
  <sheetFormatPr baseColWidth="10" defaultRowHeight="15"/>
  <sheetData>
    <row r="1" spans="1:15"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</row>
    <row r="2" spans="1:15">
      <c r="A2" t="s">
        <v>9</v>
      </c>
      <c r="B2">
        <v>285267949</v>
      </c>
      <c r="C2">
        <v>399673385</v>
      </c>
      <c r="D2">
        <v>552413227</v>
      </c>
      <c r="E2">
        <v>670595161</v>
      </c>
      <c r="F2">
        <v>830972311</v>
      </c>
      <c r="G2">
        <v>1079453706</v>
      </c>
      <c r="H2">
        <v>1367502093</v>
      </c>
      <c r="I2">
        <v>1528052322</v>
      </c>
      <c r="J2">
        <v>2034684301</v>
      </c>
      <c r="K2">
        <v>2740732192</v>
      </c>
      <c r="L2">
        <v>3337546388</v>
      </c>
      <c r="M2">
        <v>4735855149</v>
      </c>
      <c r="N2">
        <v>6607425813</v>
      </c>
      <c r="O2">
        <v>8367231073</v>
      </c>
    </row>
    <row r="3" spans="1:15">
      <c r="A3" t="s">
        <v>10</v>
      </c>
      <c r="B3">
        <v>280654847.80000001</v>
      </c>
      <c r="C3">
        <v>405717140</v>
      </c>
      <c r="D3">
        <v>564224719.39999998</v>
      </c>
      <c r="E3">
        <v>698874033.4000001</v>
      </c>
      <c r="F3">
        <v>863505956.20000005</v>
      </c>
      <c r="G3">
        <v>1114495407.2</v>
      </c>
      <c r="H3">
        <v>1390479421.8000002</v>
      </c>
      <c r="I3">
        <v>1606833116.6000001</v>
      </c>
      <c r="J3">
        <v>2129781842.6000001</v>
      </c>
      <c r="K3">
        <v>2885882268.2000003</v>
      </c>
      <c r="L3">
        <v>3566885151</v>
      </c>
      <c r="M3">
        <v>4889162709.6000004</v>
      </c>
      <c r="N3">
        <v>6849608447.4000006</v>
      </c>
      <c r="O3">
        <v>8596337420.3999996</v>
      </c>
    </row>
    <row r="4" spans="1:15">
      <c r="A4" t="s">
        <v>11</v>
      </c>
      <c r="B4">
        <v>4613101.1999999881</v>
      </c>
      <c r="C4">
        <v>-6043755</v>
      </c>
      <c r="D4">
        <v>-11811492.399999976</v>
      </c>
      <c r="E4">
        <v>-28278872.400000095</v>
      </c>
      <c r="F4">
        <v>-32533645.200000048</v>
      </c>
      <c r="G4">
        <v>-35041701.200000048</v>
      </c>
      <c r="H4">
        <v>-22977328.800000191</v>
      </c>
      <c r="I4">
        <v>-78780794.600000143</v>
      </c>
      <c r="J4">
        <v>-95097541.600000143</v>
      </c>
      <c r="K4">
        <v>-145150076.20000029</v>
      </c>
      <c r="L4">
        <v>-229338763</v>
      </c>
      <c r="M4">
        <v>-153307560.60000038</v>
      </c>
      <c r="N4">
        <v>-242182634.40000057</v>
      </c>
      <c r="O4" s="10">
        <v>-229106347.39999962</v>
      </c>
    </row>
    <row r="5" spans="1:15">
      <c r="C5">
        <f>C4/B4-1</f>
        <v>-2.3101284229359669</v>
      </c>
      <c r="D5">
        <f t="shared" ref="D5:O5" si="0">D4/C4-1</f>
        <v>0.95433011430807113</v>
      </c>
      <c r="E5">
        <f t="shared" si="0"/>
        <v>1.3941828384023811</v>
      </c>
      <c r="F5">
        <f t="shared" si="0"/>
        <v>0.15045765403290745</v>
      </c>
      <c r="G5">
        <f t="shared" si="0"/>
        <v>7.709114624511848E-2</v>
      </c>
      <c r="H5">
        <f t="shared" si="0"/>
        <v>-0.34428615012560637</v>
      </c>
      <c r="I5">
        <f t="shared" si="0"/>
        <v>2.4286315561624154</v>
      </c>
      <c r="J5">
        <f t="shared" si="0"/>
        <v>0.20711579621462683</v>
      </c>
      <c r="K5">
        <f t="shared" si="0"/>
        <v>0.52632837566434065</v>
      </c>
      <c r="L5">
        <f t="shared" si="0"/>
        <v>0.58001131659068017</v>
      </c>
      <c r="M5">
        <f>M4/L4-1</f>
        <v>-0.33152355670462741</v>
      </c>
      <c r="N5">
        <f t="shared" si="0"/>
        <v>0.57971748720134531</v>
      </c>
      <c r="O5">
        <f t="shared" si="0"/>
        <v>-5.3993495579883422E-2</v>
      </c>
    </row>
    <row r="6" spans="1:15">
      <c r="A6" t="s">
        <v>12</v>
      </c>
      <c r="B6" s="11">
        <v>1.6436919711742774E-2</v>
      </c>
      <c r="C6" s="11">
        <v>-1.4896474425507386E-2</v>
      </c>
      <c r="D6" s="11">
        <v>-2.0934021488034749E-2</v>
      </c>
      <c r="E6" s="11">
        <v>-4.0463475602927006E-2</v>
      </c>
      <c r="F6" s="11">
        <v>-3.7676225585252132E-2</v>
      </c>
      <c r="G6" s="11">
        <v>-3.1441763665977757E-2</v>
      </c>
      <c r="H6" s="11">
        <v>-1.6524752858446214E-2</v>
      </c>
      <c r="I6" s="11">
        <v>-4.9028610243419313E-2</v>
      </c>
      <c r="J6" s="11">
        <v>-4.4651306391037093E-2</v>
      </c>
      <c r="K6" s="11">
        <v>-5.0296603503002274E-2</v>
      </c>
      <c r="L6" s="11">
        <v>-6.4296649118546295E-2</v>
      </c>
      <c r="M6" s="11">
        <v>-3.135660842274219E-2</v>
      </c>
      <c r="N6" s="11">
        <v>-3.5357150158258924E-2</v>
      </c>
      <c r="O6" s="12">
        <v>-2.6651623382803299E-2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activeCell="A3" sqref="A3:O4"/>
    </sheetView>
  </sheetViews>
  <sheetFormatPr baseColWidth="10" defaultRowHeight="15"/>
  <sheetData>
    <row r="1" spans="1:15"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</row>
    <row r="2" spans="1:15">
      <c r="A2" t="s">
        <v>13</v>
      </c>
      <c r="B2" s="11">
        <f>(B4-B3)/B3</f>
        <v>2.6729043136568691E-2</v>
      </c>
      <c r="C2" s="11">
        <f t="shared" ref="C2:O2" si="0">(C4-C3)/C3</f>
        <v>-2.9108498267207588E-3</v>
      </c>
      <c r="D2" s="11">
        <f t="shared" si="0"/>
        <v>-2.3579453733990692E-3</v>
      </c>
      <c r="E2" s="11">
        <f t="shared" si="0"/>
        <v>-3.2120929276466106E-2</v>
      </c>
      <c r="F2" s="11">
        <f t="shared" si="0"/>
        <v>-2.5159667644069794E-2</v>
      </c>
      <c r="G2" s="11">
        <f t="shared" si="0"/>
        <v>-1.7884206076191171E-2</v>
      </c>
      <c r="H2" s="11">
        <f t="shared" si="0"/>
        <v>-1.0156183000814032E-2</v>
      </c>
      <c r="I2" s="11">
        <f t="shared" si="0"/>
        <v>-5.0648590961874115E-2</v>
      </c>
      <c r="J2" s="11">
        <f t="shared" si="0"/>
        <v>-7.0621314160695781E-2</v>
      </c>
      <c r="K2" s="11">
        <f t="shared" si="0"/>
        <v>-0.1120711899548123</v>
      </c>
      <c r="L2" s="11">
        <f t="shared" si="0"/>
        <v>-0.22701526683759865</v>
      </c>
      <c r="M2" s="11">
        <f t="shared" si="0"/>
        <v>-0.18940687419716287</v>
      </c>
      <c r="N2" s="11">
        <f t="shared" si="0"/>
        <v>-0.18424458352978845</v>
      </c>
      <c r="O2" s="11">
        <f t="shared" si="0"/>
        <v>-0.18091558582953268</v>
      </c>
    </row>
    <row r="3" spans="1:15">
      <c r="A3" t="s">
        <v>14</v>
      </c>
      <c r="B3" s="13">
        <f>B6*0.12</f>
        <v>33678581.736000001</v>
      </c>
      <c r="C3" s="13">
        <f t="shared" ref="C3:O3" si="1">C6*0.12</f>
        <v>48686056.799999997</v>
      </c>
      <c r="D3" s="13">
        <f t="shared" si="1"/>
        <v>67706966.327999994</v>
      </c>
      <c r="E3" s="13">
        <f t="shared" si="1"/>
        <v>83864884.008000001</v>
      </c>
      <c r="F3" s="13">
        <f t="shared" si="1"/>
        <v>103620714.744</v>
      </c>
      <c r="G3" s="13">
        <f t="shared" si="1"/>
        <v>133739448.86400001</v>
      </c>
      <c r="H3" s="13">
        <f t="shared" si="1"/>
        <v>166857530.61600003</v>
      </c>
      <c r="I3" s="13">
        <f t="shared" si="1"/>
        <v>192819973.99200001</v>
      </c>
      <c r="J3" s="13">
        <f t="shared" si="1"/>
        <v>255573821.11200002</v>
      </c>
      <c r="K3" s="13">
        <f t="shared" si="1"/>
        <v>346305872.18400002</v>
      </c>
      <c r="L3" s="13">
        <f t="shared" si="1"/>
        <v>428026218.12</v>
      </c>
      <c r="M3" s="13">
        <f t="shared" si="1"/>
        <v>586699525.15200007</v>
      </c>
      <c r="N3" s="13">
        <f t="shared" si="1"/>
        <v>821953013.68800008</v>
      </c>
      <c r="O3" s="13">
        <f t="shared" si="1"/>
        <v>1031560490.448</v>
      </c>
    </row>
    <row r="4" spans="1:15">
      <c r="A4" t="s">
        <v>15</v>
      </c>
      <c r="B4" s="13">
        <v>34578778</v>
      </c>
      <c r="C4" s="13">
        <v>48544339</v>
      </c>
      <c r="D4" s="13">
        <v>67547317</v>
      </c>
      <c r="E4" s="13">
        <v>81171066</v>
      </c>
      <c r="F4" s="13">
        <v>101013652</v>
      </c>
      <c r="G4" s="13">
        <v>131347625</v>
      </c>
      <c r="H4" s="13">
        <v>165162895</v>
      </c>
      <c r="I4" s="13">
        <v>183053914</v>
      </c>
      <c r="J4" s="13">
        <v>237524862</v>
      </c>
      <c r="K4" s="13">
        <v>307494961</v>
      </c>
      <c r="L4" s="13">
        <v>330857732</v>
      </c>
      <c r="M4" s="13">
        <v>475574602</v>
      </c>
      <c r="N4" s="13">
        <v>670512623</v>
      </c>
      <c r="O4" s="13">
        <v>844935120</v>
      </c>
    </row>
    <row r="5" spans="1:15">
      <c r="A5" t="s">
        <v>16</v>
      </c>
      <c r="B5">
        <v>1403274239</v>
      </c>
      <c r="C5">
        <v>2028585700</v>
      </c>
      <c r="D5">
        <v>2821123597</v>
      </c>
      <c r="E5">
        <v>3494370167</v>
      </c>
      <c r="F5">
        <v>4317529781</v>
      </c>
      <c r="G5">
        <v>5572477036</v>
      </c>
      <c r="H5">
        <v>6952397109</v>
      </c>
      <c r="I5">
        <v>8034165583</v>
      </c>
      <c r="J5">
        <v>10648909213</v>
      </c>
      <c r="K5">
        <v>14429411341</v>
      </c>
      <c r="L5">
        <v>17834425755</v>
      </c>
      <c r="M5">
        <v>24445813548</v>
      </c>
      <c r="N5">
        <v>34248042237</v>
      </c>
      <c r="O5">
        <v>42981687102</v>
      </c>
    </row>
    <row r="6" spans="1:15">
      <c r="A6" t="s">
        <v>17</v>
      </c>
      <c r="B6">
        <f>B5*0.2</f>
        <v>280654847.80000001</v>
      </c>
      <c r="C6">
        <f t="shared" ref="C6:O6" si="2">C5*0.2</f>
        <v>405717140</v>
      </c>
      <c r="D6">
        <f t="shared" si="2"/>
        <v>564224719.39999998</v>
      </c>
      <c r="E6">
        <f t="shared" si="2"/>
        <v>698874033.4000001</v>
      </c>
      <c r="F6">
        <f t="shared" si="2"/>
        <v>863505956.20000005</v>
      </c>
      <c r="G6">
        <f t="shared" si="2"/>
        <v>1114495407.2</v>
      </c>
      <c r="H6">
        <f t="shared" si="2"/>
        <v>1390479421.8000002</v>
      </c>
      <c r="I6">
        <f t="shared" si="2"/>
        <v>1606833116.6000001</v>
      </c>
      <c r="J6">
        <f t="shared" si="2"/>
        <v>2129781842.6000001</v>
      </c>
      <c r="K6">
        <f t="shared" si="2"/>
        <v>2885882268.2000003</v>
      </c>
      <c r="L6">
        <f t="shared" si="2"/>
        <v>3566885151</v>
      </c>
      <c r="M6">
        <f t="shared" si="2"/>
        <v>4889162709.6000004</v>
      </c>
      <c r="N6">
        <f t="shared" si="2"/>
        <v>6849608447.4000006</v>
      </c>
      <c r="O6">
        <f t="shared" si="2"/>
        <v>8596337420.3999996</v>
      </c>
    </row>
    <row r="8" spans="1:15">
      <c r="A8" t="s">
        <v>18</v>
      </c>
      <c r="B8">
        <v>0.12121508259590705</v>
      </c>
      <c r="C8">
        <v>0.12146002416448121</v>
      </c>
      <c r="D8">
        <v>0.12227679153670953</v>
      </c>
      <c r="E8">
        <v>0.12104332199319286</v>
      </c>
      <c r="F8">
        <v>0.12156079169285341</v>
      </c>
      <c r="G8">
        <v>0.12167972027880554</v>
      </c>
      <c r="H8">
        <v>0.12077706926039783</v>
      </c>
      <c r="I8">
        <v>0.11979557987936489</v>
      </c>
      <c r="J8">
        <v>0.1167379440059876</v>
      </c>
      <c r="K8">
        <v>0.11219445734156576</v>
      </c>
      <c r="L8">
        <v>9.913202500782739E-2</v>
      </c>
      <c r="M8">
        <v>0.1004200058991289</v>
      </c>
      <c r="N8">
        <v>0.1014786456899414</v>
      </c>
      <c r="O8">
        <v>0.10098144925464042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G8" sqref="G8"/>
    </sheetView>
  </sheetViews>
  <sheetFormatPr baseColWidth="10" defaultRowHeight="15"/>
  <sheetData>
    <row r="1" spans="1:4">
      <c r="B1">
        <v>2013</v>
      </c>
      <c r="C1">
        <v>2014</v>
      </c>
      <c r="D1">
        <v>2015</v>
      </c>
    </row>
    <row r="2" spans="1:4">
      <c r="A2" t="s">
        <v>19</v>
      </c>
      <c r="B2" s="13">
        <v>138331490</v>
      </c>
      <c r="C2" s="13">
        <v>194562319</v>
      </c>
      <c r="D2" s="13">
        <v>246289572</v>
      </c>
    </row>
    <row r="3" spans="1:4">
      <c r="A3" t="s">
        <v>20</v>
      </c>
      <c r="B3">
        <f>B6*0.03</f>
        <v>146674881.28800002</v>
      </c>
      <c r="C3">
        <f t="shared" ref="C3:D3" si="0">C6*0.03</f>
        <v>205488253.42200002</v>
      </c>
      <c r="D3">
        <f t="shared" si="0"/>
        <v>257890122.61199999</v>
      </c>
    </row>
    <row r="4" spans="1:4">
      <c r="A4" t="s">
        <v>21</v>
      </c>
      <c r="B4" s="13">
        <f>B2-B3</f>
        <v>-8343391.2880000174</v>
      </c>
      <c r="C4" s="13">
        <f t="shared" ref="C4:D4" si="1">C2-C3</f>
        <v>-10925934.422000021</v>
      </c>
      <c r="D4" s="13">
        <f t="shared" si="1"/>
        <v>-11600550.611999989</v>
      </c>
    </row>
    <row r="5" spans="1:4">
      <c r="A5" t="s">
        <v>16</v>
      </c>
      <c r="B5" s="10">
        <v>24445813548</v>
      </c>
      <c r="C5" s="10">
        <v>34248042237</v>
      </c>
      <c r="D5" s="10">
        <v>42981687102</v>
      </c>
    </row>
    <row r="6" spans="1:4">
      <c r="A6" t="s">
        <v>17</v>
      </c>
      <c r="B6" s="10">
        <v>4889162709.6000004</v>
      </c>
      <c r="C6" s="10">
        <v>6849608447.4000006</v>
      </c>
      <c r="D6" s="10">
        <v>8596337420.3999996</v>
      </c>
    </row>
    <row r="8" spans="1:4">
      <c r="A8" t="s">
        <v>22</v>
      </c>
      <c r="B8" s="11">
        <f>B2/B3-1</f>
        <v>-5.6883572802200133E-2</v>
      </c>
      <c r="C8" s="11">
        <f t="shared" ref="C8:D8" si="2">C2/C3-1</f>
        <v>-5.3170603380242931E-2</v>
      </c>
      <c r="D8" s="11">
        <f t="shared" si="2"/>
        <v>-4.4982531686384997E-2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8"/>
  <sheetViews>
    <sheetView tabSelected="1" workbookViewId="0">
      <selection activeCell="A2" sqref="A2:O3"/>
    </sheetView>
  </sheetViews>
  <sheetFormatPr baseColWidth="10" defaultRowHeight="15"/>
  <sheetData>
    <row r="1" spans="1:15"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</row>
    <row r="2" spans="1:15">
      <c r="A2" t="s">
        <v>23</v>
      </c>
      <c r="B2" s="13">
        <v>4175515</v>
      </c>
      <c r="C2" s="13">
        <v>5877340</v>
      </c>
      <c r="D2" s="13">
        <v>8004314</v>
      </c>
      <c r="E2" s="13">
        <v>10325174</v>
      </c>
      <c r="F2" s="13">
        <v>12954420</v>
      </c>
      <c r="G2" s="13">
        <v>15788500</v>
      </c>
      <c r="H2" s="13">
        <v>20637821</v>
      </c>
      <c r="I2" s="13">
        <v>23374130</v>
      </c>
      <c r="J2" s="13">
        <v>28846800</v>
      </c>
      <c r="K2" s="13">
        <v>35596100</v>
      </c>
      <c r="L2" s="13">
        <v>44350400</v>
      </c>
      <c r="M2" s="13">
        <v>61082925</v>
      </c>
      <c r="N2" s="13">
        <v>62931483</v>
      </c>
      <c r="O2" s="13">
        <v>119182276</v>
      </c>
    </row>
    <row r="3" spans="1:15">
      <c r="A3" t="s">
        <v>24</v>
      </c>
      <c r="B3">
        <f>B6*0.015</f>
        <v>4209822.7170000002</v>
      </c>
      <c r="C3">
        <f t="shared" ref="C3:O3" si="0">C6*0.015</f>
        <v>6085757.0999999996</v>
      </c>
      <c r="D3">
        <f t="shared" si="0"/>
        <v>8463370.7909999993</v>
      </c>
      <c r="E3">
        <f t="shared" si="0"/>
        <v>10483110.501</v>
      </c>
      <c r="F3">
        <f t="shared" si="0"/>
        <v>12952589.343</v>
      </c>
      <c r="G3">
        <f t="shared" si="0"/>
        <v>16717431.108000001</v>
      </c>
      <c r="H3">
        <f t="shared" si="0"/>
        <v>20857191.327000003</v>
      </c>
      <c r="I3">
        <f t="shared" si="0"/>
        <v>24102496.749000002</v>
      </c>
      <c r="J3">
        <f t="shared" si="0"/>
        <v>31946727.639000002</v>
      </c>
      <c r="K3">
        <f t="shared" si="0"/>
        <v>43288234.023000002</v>
      </c>
      <c r="L3">
        <f t="shared" si="0"/>
        <v>53503277.265000001</v>
      </c>
      <c r="M3">
        <f t="shared" si="0"/>
        <v>73337440.644000009</v>
      </c>
      <c r="N3">
        <f t="shared" si="0"/>
        <v>102744126.71100001</v>
      </c>
      <c r="O3">
        <f t="shared" si="0"/>
        <v>128945061.30599999</v>
      </c>
    </row>
    <row r="4" spans="1:15">
      <c r="A4" t="s">
        <v>25</v>
      </c>
      <c r="B4" s="13">
        <f>B2-B3</f>
        <v>-34307.717000000179</v>
      </c>
      <c r="C4" s="13">
        <f t="shared" ref="C4:O4" si="1">C2-C3</f>
        <v>-208417.09999999963</v>
      </c>
      <c r="D4" s="13">
        <f t="shared" si="1"/>
        <v>-459056.79099999927</v>
      </c>
      <c r="E4" s="13">
        <f t="shared" si="1"/>
        <v>-157936.50100000016</v>
      </c>
      <c r="F4" s="13">
        <f t="shared" si="1"/>
        <v>1830.6569999996573</v>
      </c>
      <c r="G4" s="13">
        <f t="shared" si="1"/>
        <v>-928931.10800000094</v>
      </c>
      <c r="H4" s="13">
        <f t="shared" si="1"/>
        <v>-219370.32700000331</v>
      </c>
      <c r="I4" s="13">
        <f t="shared" si="1"/>
        <v>-728366.7490000017</v>
      </c>
      <c r="J4" s="13">
        <f t="shared" si="1"/>
        <v>-3099927.6390000023</v>
      </c>
      <c r="K4" s="13">
        <f t="shared" si="1"/>
        <v>-7692134.0230000019</v>
      </c>
      <c r="L4" s="13">
        <f t="shared" si="1"/>
        <v>-9152877.2650000006</v>
      </c>
      <c r="M4" s="13">
        <f t="shared" si="1"/>
        <v>-12254515.644000009</v>
      </c>
      <c r="N4" s="13">
        <f t="shared" si="1"/>
        <v>-39812643.71100001</v>
      </c>
      <c r="O4" s="13">
        <f t="shared" si="1"/>
        <v>-9762785.3059999943</v>
      </c>
    </row>
    <row r="5" spans="1:15">
      <c r="A5" t="s">
        <v>16</v>
      </c>
      <c r="B5" s="13">
        <v>1403274239</v>
      </c>
      <c r="C5" s="13">
        <v>2028585700</v>
      </c>
      <c r="D5" s="13">
        <v>2821123597</v>
      </c>
      <c r="E5" s="13">
        <v>3494370167</v>
      </c>
      <c r="F5" s="13">
        <v>4317529781</v>
      </c>
      <c r="G5" s="13">
        <v>5572477036</v>
      </c>
      <c r="H5" s="13">
        <v>6952397109</v>
      </c>
      <c r="I5" s="13">
        <v>8034165583</v>
      </c>
      <c r="J5" s="13">
        <v>10648909213</v>
      </c>
      <c r="K5" s="13">
        <v>14429411341</v>
      </c>
      <c r="L5" s="13">
        <v>17834425755</v>
      </c>
      <c r="M5" s="13">
        <v>24445813548</v>
      </c>
      <c r="N5" s="13">
        <v>34248042237</v>
      </c>
      <c r="O5" s="13">
        <v>42981687102</v>
      </c>
    </row>
    <row r="6" spans="1:15">
      <c r="A6" t="s">
        <v>17</v>
      </c>
      <c r="B6">
        <v>280654847.80000001</v>
      </c>
      <c r="C6">
        <v>405717140</v>
      </c>
      <c r="D6">
        <v>564224719.39999998</v>
      </c>
      <c r="E6">
        <v>698874033.4000001</v>
      </c>
      <c r="F6">
        <v>863505956.20000005</v>
      </c>
      <c r="G6">
        <v>1114495407.2</v>
      </c>
      <c r="H6">
        <v>1390479421.8000002</v>
      </c>
      <c r="I6">
        <v>1606833116.6000001</v>
      </c>
      <c r="J6">
        <v>2129781842.6000001</v>
      </c>
      <c r="K6">
        <v>2885882268.2000003</v>
      </c>
      <c r="L6">
        <v>3566885151</v>
      </c>
      <c r="M6">
        <v>4889162709.6000004</v>
      </c>
      <c r="N6">
        <v>6849608447.4000006</v>
      </c>
      <c r="O6">
        <v>8596337420.3999996</v>
      </c>
    </row>
    <row r="8" spans="1:15">
      <c r="A8" t="s">
        <v>13</v>
      </c>
      <c r="B8" s="11">
        <f>+B2/B3-1</f>
        <v>-8.1494445980966335E-3</v>
      </c>
      <c r="C8" s="11">
        <f t="shared" ref="C8:O8" si="2">+C2/C3-1</f>
        <v>-3.424670038178157E-2</v>
      </c>
      <c r="D8" s="11">
        <f t="shared" si="2"/>
        <v>-5.4240420553021584E-2</v>
      </c>
      <c r="E8" s="11">
        <f t="shared" si="2"/>
        <v>-1.506580522879486E-2</v>
      </c>
      <c r="F8" s="11">
        <f t="shared" si="2"/>
        <v>1.4133521503079116E-4</v>
      </c>
      <c r="G8" s="11">
        <f t="shared" si="2"/>
        <v>-5.5566617980885136E-2</v>
      </c>
      <c r="H8" s="11">
        <f t="shared" si="2"/>
        <v>-1.0517730961983607E-2</v>
      </c>
      <c r="I8" s="11">
        <f t="shared" si="2"/>
        <v>-3.0219555948294952E-2</v>
      </c>
      <c r="J8" s="11">
        <f t="shared" si="2"/>
        <v>-9.7034277627097709E-2</v>
      </c>
      <c r="K8" s="11">
        <f t="shared" si="2"/>
        <v>-0.17769572255853638</v>
      </c>
      <c r="L8" s="11">
        <f t="shared" si="2"/>
        <v>-0.17107133867082747</v>
      </c>
      <c r="M8" s="11">
        <f t="shared" si="2"/>
        <v>-0.16709767257200558</v>
      </c>
      <c r="N8" s="11">
        <f t="shared" si="2"/>
        <v>-0.38749313450281708</v>
      </c>
      <c r="O8" s="11">
        <f t="shared" si="2"/>
        <v>-7.571275089653795E-2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Gráfico 2.1</vt:lpstr>
      <vt:lpstr>Gráfico 2.2</vt:lpstr>
      <vt:lpstr>Gráfico 2.3</vt:lpstr>
      <vt:lpstr>Gráfico 2.4</vt:lpstr>
      <vt:lpstr>Gráfico 2.5</vt:lpstr>
      <vt:lpstr>Gráfico 2.6</vt:lpstr>
      <vt:lpstr>Gráfico 2.7</vt:lpstr>
      <vt:lpstr>Gráfico 2.8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Gráficos- Capítulo 2</dc:title>
  <dc:creator>IIE</dc:creator>
  <cp:lastModifiedBy>Ville Kervinen</cp:lastModifiedBy>
  <dcterms:created xsi:type="dcterms:W3CDTF">2017-03-20T12:34:30Z</dcterms:created>
  <dcterms:modified xsi:type="dcterms:W3CDTF">2017-03-23T15:24:23Z</dcterms:modified>
</cp:coreProperties>
</file>